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fili\Downloads\"/>
    </mc:Choice>
  </mc:AlternateContent>
  <xr:revisionPtr revIDLastSave="0" documentId="13_ncr:1_{D8FF0596-DC74-4D22-AB2E-B99D2E417692}" xr6:coauthVersionLast="47" xr6:coauthVersionMax="47" xr10:uidLastSave="{00000000-0000-0000-0000-000000000000}"/>
  <bookViews>
    <workbookView xWindow="-108" yWindow="-108" windowWidth="23256" windowHeight="12456" xr2:uid="{305AB602-7E83-4E7E-9FC3-3CDC5A51712F}"/>
  </bookViews>
  <sheets>
    <sheet name="DIV and DH Tours Comparison-All" sheetId="4" r:id="rId1"/>
    <sheet name="Chart 1&gt; Topside-Eng-Other" sheetId="6" r:id="rId2"/>
    <sheet name="Chart 2&gt; DH Categori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4" l="1"/>
  <c r="G96" i="4" s="1"/>
  <c r="F95" i="4"/>
  <c r="G95" i="4" s="1"/>
  <c r="D107" i="4"/>
  <c r="E107" i="4" s="1"/>
  <c r="D106" i="4"/>
  <c r="E106" i="4" s="1"/>
  <c r="D105" i="4"/>
  <c r="E105" i="4" s="1"/>
  <c r="D104" i="4"/>
  <c r="E104" i="4" s="1"/>
  <c r="B106" i="4"/>
  <c r="C106" i="4" s="1"/>
  <c r="B105" i="4"/>
  <c r="B104" i="4"/>
  <c r="C104" i="4" s="1"/>
  <c r="B107" i="4"/>
  <c r="C107" i="4" s="1"/>
  <c r="B99" i="4"/>
  <c r="C99" i="4" s="1"/>
  <c r="D99" i="4"/>
  <c r="E99" i="4" s="1"/>
  <c r="B100" i="4"/>
  <c r="C100" i="4" s="1"/>
  <c r="D100" i="4"/>
  <c r="E100" i="4" s="1"/>
  <c r="B101" i="4"/>
  <c r="C101" i="4" s="1"/>
  <c r="D101" i="4"/>
  <c r="E101" i="4" s="1"/>
  <c r="B102" i="4"/>
  <c r="D102" i="4"/>
  <c r="E102" i="4" s="1"/>
  <c r="B103" i="4"/>
  <c r="C103" i="4" s="1"/>
  <c r="D103" i="4"/>
  <c r="E103" i="4" s="1"/>
  <c r="D98" i="4"/>
  <c r="E98" i="4" s="1"/>
  <c r="D97" i="4"/>
  <c r="E97" i="4" s="1"/>
  <c r="B98" i="4"/>
  <c r="C98" i="4" s="1"/>
  <c r="B97" i="4"/>
  <c r="C97" i="4" s="1"/>
  <c r="F94" i="4"/>
  <c r="G94" i="4" s="1"/>
  <c r="D93" i="4"/>
  <c r="E93" i="4" s="1"/>
  <c r="B93" i="4"/>
  <c r="D91" i="4"/>
  <c r="E91" i="4" s="1"/>
  <c r="D89" i="4"/>
  <c r="E89" i="4" s="1"/>
  <c r="D88" i="4"/>
  <c r="E88" i="4" s="1"/>
  <c r="D87" i="4"/>
  <c r="E87" i="4" s="1"/>
  <c r="D86" i="4"/>
  <c r="E86" i="4" s="1"/>
  <c r="B86" i="4"/>
  <c r="C86" i="4" s="1"/>
  <c r="B91" i="4"/>
  <c r="C91" i="4" s="1"/>
  <c r="B89" i="4"/>
  <c r="C89" i="4" s="1"/>
  <c r="B88" i="4"/>
  <c r="C88" i="4" s="1"/>
  <c r="B87" i="4"/>
  <c r="C87" i="4" s="1"/>
  <c r="F105" i="4" l="1"/>
  <c r="G105" i="4" s="1"/>
  <c r="F104" i="4"/>
  <c r="G104" i="4" s="1"/>
  <c r="F107" i="4"/>
  <c r="G107" i="4" s="1"/>
  <c r="C105" i="4"/>
  <c r="F106" i="4"/>
  <c r="G106" i="4" s="1"/>
  <c r="F100" i="4"/>
  <c r="G100" i="4" s="1"/>
  <c r="F102" i="4"/>
  <c r="G102" i="4" s="1"/>
  <c r="C102" i="4"/>
  <c r="F103" i="4"/>
  <c r="G103" i="4" s="1"/>
  <c r="F101" i="4"/>
  <c r="G101" i="4" s="1"/>
  <c r="F99" i="4"/>
  <c r="G99" i="4" s="1"/>
  <c r="F97" i="4"/>
  <c r="G97" i="4" s="1"/>
  <c r="F98" i="4"/>
  <c r="G98" i="4" s="1"/>
  <c r="F93" i="4"/>
  <c r="G93" i="4" s="1"/>
  <c r="F86" i="4"/>
  <c r="G86" i="4" s="1"/>
  <c r="C93" i="4"/>
  <c r="F91" i="4"/>
  <c r="G91" i="4" s="1"/>
  <c r="F87" i="4"/>
  <c r="G87" i="4" s="1"/>
  <c r="F88" i="4"/>
  <c r="G88" i="4" s="1"/>
  <c r="F89" i="4"/>
  <c r="G89" i="4" s="1"/>
  <c r="D90" i="4"/>
  <c r="B90" i="4"/>
  <c r="B92" i="4" s="1"/>
  <c r="C92" i="4" l="1"/>
  <c r="E90" i="4"/>
  <c r="D92" i="4"/>
  <c r="E92" i="4" s="1"/>
  <c r="C90" i="4"/>
  <c r="F90" i="4"/>
  <c r="G90" i="4" s="1"/>
  <c r="F92" i="4" l="1"/>
  <c r="G92" i="4" s="1"/>
</calcChain>
</file>

<file path=xl/sharedStrings.xml><?xml version="1.0" encoding="utf-8"?>
<sst xmlns="http://schemas.openxmlformats.org/spreadsheetml/2006/main" count="1677" uniqueCount="142">
  <si>
    <t>Type</t>
  </si>
  <si>
    <t>CO DH 1</t>
  </si>
  <si>
    <t>CO DH 2</t>
  </si>
  <si>
    <t>XO DH 1</t>
  </si>
  <si>
    <t>XO DH 2</t>
  </si>
  <si>
    <t>DDG</t>
  </si>
  <si>
    <t>Weps</t>
  </si>
  <si>
    <t>CSO</t>
  </si>
  <si>
    <t>CMD</t>
  </si>
  <si>
    <t>Cheng</t>
  </si>
  <si>
    <t>Ops</t>
  </si>
  <si>
    <t>PTO</t>
  </si>
  <si>
    <t>Nuke</t>
  </si>
  <si>
    <t xml:space="preserve">PTO </t>
  </si>
  <si>
    <t>Ops/CSO</t>
  </si>
  <si>
    <t>PTO/Ops</t>
  </si>
  <si>
    <t>Unk</t>
  </si>
  <si>
    <t>CDS</t>
  </si>
  <si>
    <t xml:space="preserve">Ops </t>
  </si>
  <si>
    <t>CDS N4</t>
  </si>
  <si>
    <t>CDS N3</t>
  </si>
  <si>
    <t>1LT</t>
  </si>
  <si>
    <t>CDS N7</t>
  </si>
  <si>
    <t>CPR N4</t>
  </si>
  <si>
    <t>CDS N5</t>
  </si>
  <si>
    <t>XO</t>
  </si>
  <si>
    <t>Ops/Eng</t>
  </si>
  <si>
    <t>Sup/Weps</t>
  </si>
  <si>
    <t>Eng/Ops/Weps</t>
  </si>
  <si>
    <t>Eng</t>
  </si>
  <si>
    <t>Eng/Ops</t>
  </si>
  <si>
    <t>CS</t>
  </si>
  <si>
    <t>Eng/Weps</t>
  </si>
  <si>
    <t>Weps/Ops</t>
  </si>
  <si>
    <t>CDS Ops</t>
  </si>
  <si>
    <t>XO Div 1</t>
  </si>
  <si>
    <t>XO Div 2</t>
  </si>
  <si>
    <t>Eng/CS</t>
  </si>
  <si>
    <t>Weps/CS</t>
  </si>
  <si>
    <t>Wep</t>
  </si>
  <si>
    <t>Ops/Weps/CS</t>
  </si>
  <si>
    <t>CS/Weps</t>
  </si>
  <si>
    <t>Weps/Eng</t>
  </si>
  <si>
    <t>Electro, MPA, MPO, Auxo, DCA</t>
  </si>
  <si>
    <t>Supply</t>
  </si>
  <si>
    <t>Food Service</t>
  </si>
  <si>
    <t>Unkown (Not reported in Bio)</t>
  </si>
  <si>
    <t>Unavail</t>
  </si>
  <si>
    <t>Bio unavailable</t>
  </si>
  <si>
    <t>Ordo, ASWO, Strike, FPO, Security Officer</t>
  </si>
  <si>
    <t>CO Div 1</t>
  </si>
  <si>
    <t>CO Div 2</t>
  </si>
  <si>
    <t>CS/Eng</t>
  </si>
  <si>
    <t>Rivron</t>
  </si>
  <si>
    <t>Traino, Nav, CICO, CDS Traino, EWO, MCMRon Plans</t>
  </si>
  <si>
    <t>CDS CSO</t>
  </si>
  <si>
    <t>CDS Traino</t>
  </si>
  <si>
    <t>CPR Ops</t>
  </si>
  <si>
    <t>Ops/CS</t>
  </si>
  <si>
    <t>IA</t>
  </si>
  <si>
    <t>Ops/Weps</t>
  </si>
  <si>
    <t>CDS Staff Dir</t>
  </si>
  <si>
    <t>RIVRON</t>
  </si>
  <si>
    <t>Hull #</t>
  </si>
  <si>
    <t>CS/Ops</t>
  </si>
  <si>
    <t>Commo, combat electronics, Fire Control</t>
  </si>
  <si>
    <t>NGLO</t>
  </si>
  <si>
    <t>Ops/Sup</t>
  </si>
  <si>
    <t>MSRON</t>
  </si>
  <si>
    <t>Unk'</t>
  </si>
  <si>
    <t>DEFINITIONS</t>
  </si>
  <si>
    <t>Weps/CSO</t>
  </si>
  <si>
    <t>Ops/PTO</t>
  </si>
  <si>
    <t>LEGEND</t>
  </si>
  <si>
    <t>Nuclear Billet</t>
  </si>
  <si>
    <t>No overlap between department for divo tours and DH tours</t>
  </si>
  <si>
    <t>Overlapping departments for at least one Divo and DH tour</t>
  </si>
  <si>
    <t>Bold Text</t>
  </si>
  <si>
    <t>Divo and DH Billets held by officers currently serving as CO or XO of USN DDG</t>
  </si>
  <si>
    <t>Departments</t>
  </si>
  <si>
    <t>Notes:</t>
  </si>
  <si>
    <t>1) Data collected 01 December 2025.</t>
  </si>
  <si>
    <t>Fleet Up at same command, did not apply this to Weps/CSO Fleet ups</t>
  </si>
  <si>
    <t>XO/CO Different DH Tours</t>
  </si>
  <si>
    <t>N</t>
  </si>
  <si>
    <t>Y</t>
  </si>
  <si>
    <t>Specialist DH</t>
  </si>
  <si>
    <t>2DH CMD/Nuke/FltUP</t>
  </si>
  <si>
    <t>DH Specialization</t>
  </si>
  <si>
    <t>OP</t>
  </si>
  <si>
    <t>EN</t>
  </si>
  <si>
    <t>CO #</t>
  </si>
  <si>
    <t>CO %</t>
  </si>
  <si>
    <t>XO #</t>
  </si>
  <si>
    <t>XO %</t>
  </si>
  <si>
    <t>Not Specialized</t>
  </si>
  <si>
    <t>CO/XO #</t>
  </si>
  <si>
    <t>CO/XO %</t>
  </si>
  <si>
    <t>FLTUP/CMD/Nuke</t>
  </si>
  <si>
    <t>1+ Eng DH Tour</t>
  </si>
  <si>
    <t>XO/CO Same DH Tours</t>
  </si>
  <si>
    <t>XO/CO Diff DH Tours</t>
  </si>
  <si>
    <t>Specialist Div/DH Tours</t>
  </si>
  <si>
    <t>More Specialist Div/DH Tours</t>
  </si>
  <si>
    <t>1+ Div/DH Tour in same Dept Type</t>
  </si>
  <si>
    <t>MCMRonN3</t>
  </si>
  <si>
    <t>3/4 Div/DH Tour in same Dept Type</t>
  </si>
  <si>
    <t>Both DH Tour in same type of Dept</t>
  </si>
  <si>
    <t>Not Specialized not FLT/CMD/NUC</t>
  </si>
  <si>
    <t>Engineering</t>
  </si>
  <si>
    <t>Weapons/Combat Systems</t>
  </si>
  <si>
    <t>Operations/Plans &amp; Tactics</t>
  </si>
  <si>
    <t>2DH: Fleet Up/Command/Nuclear</t>
  </si>
  <si>
    <t>Mixed DH Tours</t>
  </si>
  <si>
    <t>CHART ONE DATA</t>
  </si>
  <si>
    <t>Topside/Eng/Other</t>
  </si>
  <si>
    <t>Top</t>
  </si>
  <si>
    <t>Cmd</t>
  </si>
  <si>
    <t>Mix</t>
  </si>
  <si>
    <t>DH Topside/Eng/Other</t>
  </si>
  <si>
    <t>2x Topside DH Tours</t>
  </si>
  <si>
    <t>2x Engineering DH Tours</t>
  </si>
  <si>
    <t>2DH: Early Command</t>
  </si>
  <si>
    <t>2DH: Nuke</t>
  </si>
  <si>
    <t># of Eng DH Tours</t>
  </si>
  <si>
    <t>Eng DH Tours: 0</t>
  </si>
  <si>
    <t>Eng DH Tours: 1</t>
  </si>
  <si>
    <t>Eng DH Tours: 2</t>
  </si>
  <si>
    <t>Eng DH Tours: Nuke</t>
  </si>
  <si>
    <t>XO or CO w/ 1+ Eng DH Tour</t>
  </si>
  <si>
    <t>XO/CO w/ 1+ Eng DH Tour</t>
  </si>
  <si>
    <t>Early command for second DH tour</t>
  </si>
  <si>
    <t>Chief Engineer or Staff N4 Billet</t>
  </si>
  <si>
    <t>Cheng/CDS N4</t>
  </si>
  <si>
    <t>CHART TWO DATA</t>
  </si>
  <si>
    <t>Categories of Departments</t>
  </si>
  <si>
    <t>Topside</t>
  </si>
  <si>
    <t>Mixed</t>
  </si>
  <si>
    <t>Note 1: Nuke and Early Command Tours not grouped into a type of department</t>
  </si>
  <si>
    <t>Note 2: CDS/CPR Billets grouped with relevant category, i.e. N3/N5 with Ops</t>
  </si>
  <si>
    <t>2) Methodology details provided to right of data.</t>
  </si>
  <si>
    <t>Division Officer Billet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</si>
</sst>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scheme val="minor"/>
    </font>
    <font>
      <sz val="11"/>
      <color theme="1"/>
      <name val="Aptos Narrow"/>
      <scheme val="minor"/>
    </font>
    <font>
      <b/>
      <u/>
      <sz val="11"/>
      <color theme="1"/>
      <name val="Aptos Narrow"/>
      <scheme val="minor"/>
    </font>
    <font>
      <b/>
      <i/>
      <sz val="11"/>
      <color theme="1"/>
      <name val="Aptos Narrow"/>
      <scheme val="minor"/>
    </font>
    <font>
      <b/>
      <i/>
      <u/>
      <sz val="11"/>
      <color theme="1"/>
      <name val="Aptos Narrow"/>
      <scheme val="minor"/>
    </font>
    <font>
      <b/>
      <u/>
      <sz val="20"/>
      <color theme="1"/>
      <name val="Aptos Narrow"/>
      <family val="2"/>
      <scheme val="minor"/>
    </font>
    <font>
      <sz val="20"/>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s>
  <cellStyleXfs count="1">
    <xf numFmtId="0" fontId="0" fillId="0" borderId="0"/>
  </cellStyleXfs>
  <cellXfs count="33">
    <xf numFmtId="0" fontId="0" fillId="0" borderId="0" xfId="0"/>
    <xf numFmtId="9" fontId="0" fillId="0" borderId="0" xfId="0" applyNumberFormat="1"/>
    <xf numFmtId="0" fontId="1" fillId="0" borderId="0" xfId="0" applyFont="1"/>
    <xf numFmtId="9" fontId="1" fillId="0" borderId="0" xfId="0" applyNumberFormat="1" applyFont="1"/>
    <xf numFmtId="0" fontId="0" fillId="0" borderId="0" xfId="0" applyAlignment="1">
      <alignment horizontal="center"/>
    </xf>
    <xf numFmtId="0" fontId="3" fillId="0" borderId="0" xfId="0" applyFont="1"/>
    <xf numFmtId="0" fontId="4" fillId="0" borderId="0" xfId="0" applyFont="1"/>
    <xf numFmtId="0" fontId="1" fillId="0" borderId="1" xfId="0" applyFont="1" applyBorder="1"/>
    <xf numFmtId="0" fontId="1" fillId="0" borderId="1" xfId="0" applyFont="1" applyBorder="1" applyAlignment="1">
      <alignment horizontal="center"/>
    </xf>
    <xf numFmtId="0" fontId="0" fillId="0" borderId="1" xfId="0" applyBorder="1"/>
    <xf numFmtId="0" fontId="0" fillId="0" borderId="1" xfId="0" applyBorder="1" applyAlignment="1">
      <alignment horizontal="center"/>
    </xf>
    <xf numFmtId="0" fontId="0" fillId="5" borderId="1" xfId="0" applyFill="1" applyBorder="1"/>
    <xf numFmtId="0" fontId="0" fillId="4" borderId="1" xfId="0" applyFill="1" applyBorder="1"/>
    <xf numFmtId="0" fontId="1" fillId="2" borderId="1" xfId="0" applyFont="1" applyFill="1" applyBorder="1"/>
    <xf numFmtId="0" fontId="0" fillId="2" borderId="1" xfId="0" applyFill="1" applyBorder="1"/>
    <xf numFmtId="0" fontId="0" fillId="3" borderId="1" xfId="0" applyFill="1" applyBorder="1"/>
    <xf numFmtId="0" fontId="0" fillId="0" borderId="2" xfId="0" applyBorder="1"/>
    <xf numFmtId="0" fontId="1" fillId="0" borderId="3" xfId="0" applyFont="1" applyBorder="1"/>
    <xf numFmtId="0" fontId="5" fillId="0" borderId="0" xfId="0" applyFont="1"/>
    <xf numFmtId="0" fontId="1" fillId="0" borderId="1" xfId="0" applyFont="1" applyBorder="1" applyAlignment="1">
      <alignment textRotation="45"/>
    </xf>
    <xf numFmtId="0" fontId="2" fillId="2" borderId="1" xfId="0" applyFont="1" applyFill="1" applyBorder="1"/>
    <xf numFmtId="0" fontId="2" fillId="0" borderId="1" xfId="0" applyFont="1" applyBorder="1"/>
    <xf numFmtId="9" fontId="0" fillId="0" borderId="1" xfId="0" applyNumberFormat="1" applyBorder="1"/>
    <xf numFmtId="1" fontId="0" fillId="0" borderId="1" xfId="0" applyNumberFormat="1" applyBorder="1"/>
    <xf numFmtId="9" fontId="1" fillId="0" borderId="1" xfId="0" applyNumberFormat="1" applyFont="1" applyBorder="1"/>
    <xf numFmtId="0" fontId="0" fillId="6" borderId="1" xfId="0" applyFill="1" applyBorder="1"/>
    <xf numFmtId="0" fontId="0" fillId="0" borderId="4" xfId="0" applyBorder="1"/>
    <xf numFmtId="0" fontId="0" fillId="7" borderId="1" xfId="0" applyFill="1" applyBorder="1"/>
    <xf numFmtId="9" fontId="0" fillId="7" borderId="1" xfId="0" applyNumberFormat="1" applyFill="1" applyBorder="1"/>
    <xf numFmtId="0" fontId="0" fillId="0" borderId="5" xfId="0" applyBorder="1" applyAlignment="1">
      <alignment horizontal="left"/>
    </xf>
    <xf numFmtId="0" fontId="6" fillId="0" borderId="0" xfId="0" applyFont="1"/>
    <xf numFmtId="0" fontId="7" fillId="0" borderId="0" xfId="0" applyFont="1" applyAlignment="1">
      <alignment horizontal="center"/>
    </xf>
    <xf numFmtId="0" fontId="7" fillId="0" borderId="0" xfId="0" applyFont="1"/>
  </cellXfs>
  <cellStyles count="1">
    <cellStyle name="Normal" xfId="0" builtinId="0"/>
  </cellStyles>
  <dxfs count="0"/>
  <tableStyles count="0" defaultTableStyle="TableStyleMedium2" defaultPivotStyle="PivotStyleLight16"/>
  <colors>
    <mruColors>
      <color rgb="FFEC864E"/>
      <color rgb="FFE6611E"/>
      <color rgb="FFEA7B3E"/>
      <color rgb="FFF5B693"/>
      <color rgb="FF99FF33"/>
      <color rgb="FFFFCC00"/>
      <color rgb="FFFF6600"/>
      <color rgb="FFFF9933"/>
      <color rgb="FFE88684"/>
      <color rgb="FFD764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sng" strike="noStrike" kern="1200" spc="0" baseline="0">
                <a:solidFill>
                  <a:sysClr val="windowText" lastClr="000000">
                    <a:lumMod val="65000"/>
                    <a:lumOff val="35000"/>
                  </a:sysClr>
                </a:solidFill>
              </a:rPr>
              <a:t>DH Specialization</a:t>
            </a:r>
          </a:p>
          <a:p>
            <a:pPr>
              <a:defRPr/>
            </a:pPr>
            <a:r>
              <a:rPr lang="en-US" sz="1400" b="0" i="0" u="none" strike="noStrike" kern="1200" spc="0" baseline="0">
                <a:solidFill>
                  <a:sysClr val="windowText" lastClr="000000">
                    <a:lumMod val="65000"/>
                    <a:lumOff val="35000"/>
                  </a:sysClr>
                </a:solidFill>
              </a:rPr>
              <a:t>Current DDG CO/XOs with Both DH Tours in Topside or Engineering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60-4070-8E08-5E4914A043A8}"/>
              </c:ext>
            </c:extLst>
          </c:dPt>
          <c:dPt>
            <c:idx val="1"/>
            <c:bubble3D val="0"/>
            <c:spPr>
              <a:solidFill>
                <a:srgbClr val="EC864E"/>
              </a:solidFill>
              <a:ln w="19050">
                <a:solidFill>
                  <a:schemeClr val="lt1"/>
                </a:solidFill>
              </a:ln>
              <a:effectLst/>
            </c:spPr>
            <c:extLst>
              <c:ext xmlns:c16="http://schemas.microsoft.com/office/drawing/2014/chart" uri="{C3380CC4-5D6E-409C-BE32-E72D297353CC}">
                <c16:uniqueId val="{00000003-3460-4070-8E08-5E4914A043A8}"/>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5-3460-4070-8E08-5E4914A043A8}"/>
              </c:ext>
            </c:extLst>
          </c:dPt>
          <c:dPt>
            <c:idx val="3"/>
            <c:bubble3D val="0"/>
            <c:spPr>
              <a:solidFill>
                <a:schemeClr val="tx2">
                  <a:lumMod val="25000"/>
                  <a:lumOff val="75000"/>
                </a:schemeClr>
              </a:solidFill>
              <a:ln w="19050">
                <a:solidFill>
                  <a:schemeClr val="lt1"/>
                </a:solidFill>
              </a:ln>
              <a:effectLst/>
            </c:spPr>
            <c:extLst>
              <c:ext xmlns:c16="http://schemas.microsoft.com/office/drawing/2014/chart" uri="{C3380CC4-5D6E-409C-BE32-E72D297353CC}">
                <c16:uniqueId val="{00000007-3460-4070-8E08-5E4914A043A8}"/>
              </c:ext>
            </c:extLst>
          </c:dPt>
          <c:dPt>
            <c:idx val="4"/>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9-3460-4070-8E08-5E4914A043A8}"/>
              </c:ext>
            </c:extLst>
          </c:dPt>
          <c:dPt>
            <c:idx val="5"/>
            <c:bubble3D val="0"/>
            <c:spPr>
              <a:solidFill>
                <a:schemeClr val="tx2">
                  <a:lumMod val="50000"/>
                  <a:lumOff val="50000"/>
                </a:schemeClr>
              </a:solidFill>
              <a:ln w="19050">
                <a:solidFill>
                  <a:schemeClr val="lt1"/>
                </a:solidFill>
              </a:ln>
              <a:effectLst/>
            </c:spPr>
            <c:extLst>
              <c:ext xmlns:c16="http://schemas.microsoft.com/office/drawing/2014/chart" uri="{C3380CC4-5D6E-409C-BE32-E72D297353CC}">
                <c16:uniqueId val="{0000000B-3460-4070-8E08-5E4914A043A8}"/>
              </c:ext>
            </c:extLst>
          </c:dPt>
          <c:dLbls>
            <c:dLbl>
              <c:idx val="1"/>
              <c:layout>
                <c:manualLayout>
                  <c:x val="-0.10498307159936145"/>
                  <c:y val="-0.15152162297982952"/>
                </c:manualLayout>
              </c:layout>
              <c:tx>
                <c:rich>
                  <a:bodyPr/>
                  <a:lstStyle/>
                  <a:p>
                    <a:r>
                      <a:rPr lang="en-US"/>
                      <a:t>Topside</a:t>
                    </a:r>
                  </a:p>
                  <a:p>
                    <a:endParaRPr lang="en-US"/>
                  </a:p>
                  <a:p>
                    <a:fld id="{07890CAD-AF5C-4E16-AF60-E31AF250C257}"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460-4070-8E08-5E4914A043A8}"/>
                </c:ext>
              </c:extLst>
            </c:dLbl>
            <c:dLbl>
              <c:idx val="2"/>
              <c:layout>
                <c:manualLayout>
                  <c:x val="0.13806438189770623"/>
                  <c:y val="-1.9854573919367041E-2"/>
                </c:manualLayout>
              </c:layout>
              <c:tx>
                <c:rich>
                  <a:bodyPr/>
                  <a:lstStyle/>
                  <a:p>
                    <a:r>
                      <a:rPr lang="en-US"/>
                      <a:t>Engineering </a:t>
                    </a:r>
                  </a:p>
                  <a:p>
                    <a:endParaRPr lang="en-US"/>
                  </a:p>
                  <a:p>
                    <a:fld id="{3D31E11B-C333-4C35-9EE9-3DEF3115DE97}"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460-4070-8E08-5E4914A043A8}"/>
                </c:ext>
              </c:extLst>
            </c:dLbl>
            <c:dLbl>
              <c:idx val="3"/>
              <c:layout>
                <c:manualLayout>
                  <c:x val="9.4688325054817196E-2"/>
                  <c:y val="8.4761223522537552E-2"/>
                </c:manualLayout>
              </c:layout>
              <c:tx>
                <c:rich>
                  <a:bodyPr/>
                  <a:lstStyle/>
                  <a:p>
                    <a:r>
                      <a:rPr lang="en-US"/>
                      <a:t>Mixed </a:t>
                    </a:r>
                    <a:br>
                      <a:rPr lang="en-US"/>
                    </a:br>
                    <a:r>
                      <a:rPr lang="en-US"/>
                      <a:t>DH Tours </a:t>
                    </a:r>
                    <a:br>
                      <a:rPr lang="en-US"/>
                    </a:br>
                    <a:br>
                      <a:rPr lang="en-US"/>
                    </a:br>
                    <a:fld id="{44F6B2EE-A7C1-4D95-9694-8C21DD2E57FF}"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460-4070-8E08-5E4914A043A8}"/>
                </c:ext>
              </c:extLst>
            </c:dLbl>
            <c:dLbl>
              <c:idx val="4"/>
              <c:layout>
                <c:manualLayout>
                  <c:x val="7.3006755213804383E-2"/>
                  <c:y val="0.13915254654420539"/>
                </c:manualLayout>
              </c:layout>
              <c:tx>
                <c:rich>
                  <a:bodyPr/>
                  <a:lstStyle/>
                  <a:p>
                    <a:r>
                      <a:rPr lang="en-US"/>
                      <a:t>2DH: </a:t>
                    </a:r>
                  </a:p>
                  <a:p>
                    <a:r>
                      <a:rPr lang="en-US"/>
                      <a:t>Early CMD</a:t>
                    </a:r>
                    <a:br>
                      <a:rPr lang="en-US"/>
                    </a:br>
                    <a:br>
                      <a:rPr lang="en-US"/>
                    </a:br>
                    <a:r>
                      <a:rPr lang="en-US"/>
                      <a:t>        </a:t>
                    </a:r>
                    <a:fld id="{9D00949C-3FD4-4E4D-B39C-4117698AF939}"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3460-4070-8E08-5E4914A043A8}"/>
                </c:ext>
              </c:extLst>
            </c:dLbl>
            <c:dLbl>
              <c:idx val="5"/>
              <c:layout>
                <c:manualLayout>
                  <c:x val="2.2502376540221431E-2"/>
                  <c:y val="0.15189615253470762"/>
                </c:manualLayout>
              </c:layout>
              <c:tx>
                <c:rich>
                  <a:bodyPr/>
                  <a:lstStyle/>
                  <a:p>
                    <a:r>
                      <a:rPr lang="en-US"/>
                      <a:t>2DH:</a:t>
                    </a:r>
                    <a:br>
                      <a:rPr lang="en-US"/>
                    </a:br>
                    <a:r>
                      <a:rPr lang="en-US"/>
                      <a:t>Nuke</a:t>
                    </a:r>
                  </a:p>
                  <a:p>
                    <a:endParaRPr lang="en-US"/>
                  </a:p>
                  <a:p>
                    <a:fld id="{0FFB3FE2-7818-4E59-8925-0DCA8DF07276}"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460-4070-8E08-5E4914A043A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'DIV and DH Tours Comparison-All'!$A$111:$A$116</c:f>
              <c:strCache>
                <c:ptCount val="6"/>
                <c:pt idx="0">
                  <c:v>DH Specialization</c:v>
                </c:pt>
                <c:pt idx="1">
                  <c:v>Topside</c:v>
                </c:pt>
                <c:pt idx="2">
                  <c:v>Engineering</c:v>
                </c:pt>
                <c:pt idx="3">
                  <c:v>Mixed</c:v>
                </c:pt>
                <c:pt idx="4">
                  <c:v>2DH: Early Command</c:v>
                </c:pt>
                <c:pt idx="5">
                  <c:v>2DH: Nuke</c:v>
                </c:pt>
              </c:strCache>
            </c:strRef>
          </c:cat>
          <c:val>
            <c:numRef>
              <c:f>'DIV and DH Tours Comparison-All'!$B$111:$B$116</c:f>
              <c:numCache>
                <c:formatCode>0%</c:formatCode>
                <c:ptCount val="6"/>
                <c:pt idx="1">
                  <c:v>0.66216216216216217</c:v>
                </c:pt>
                <c:pt idx="2">
                  <c:v>0.13513513513513514</c:v>
                </c:pt>
                <c:pt idx="3">
                  <c:v>8.7837837837837843E-2</c:v>
                </c:pt>
                <c:pt idx="4">
                  <c:v>6.7567567567567571E-2</c:v>
                </c:pt>
                <c:pt idx="5">
                  <c:v>4.72972972972973E-2</c:v>
                </c:pt>
              </c:numCache>
            </c:numRef>
          </c:val>
          <c:extLst>
            <c:ext xmlns:c16="http://schemas.microsoft.com/office/drawing/2014/chart" uri="{C3380CC4-5D6E-409C-BE32-E72D297353CC}">
              <c16:uniqueId val="{0000000C-3460-4070-8E08-5E4914A043A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u="sng"/>
              <a:t>DH</a:t>
            </a:r>
            <a:r>
              <a:rPr lang="en-US" b="1" u="sng" baseline="0"/>
              <a:t> Specialization</a:t>
            </a:r>
          </a:p>
          <a:p>
            <a:pPr>
              <a:defRPr/>
            </a:pPr>
            <a:r>
              <a:rPr lang="en-US" b="0" baseline="0"/>
              <a:t>Current DDG CO/XOs with both DH Tours in the same Type of Department</a:t>
            </a:r>
            <a:endParaRPr lang="en-US" b="0"/>
          </a:p>
        </c:rich>
      </c:tx>
      <c:layout>
        <c:manualLayout>
          <c:xMode val="edge"/>
          <c:yMode val="edge"/>
          <c:x val="0.22501188538876088"/>
          <c:y val="1.2834234623821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F5B693"/>
              </a:solidFill>
              <a:ln w="19050">
                <a:solidFill>
                  <a:schemeClr val="lt1"/>
                </a:solidFill>
              </a:ln>
              <a:effectLst/>
            </c:spPr>
            <c:extLst>
              <c:ext xmlns:c16="http://schemas.microsoft.com/office/drawing/2014/chart" uri="{C3380CC4-5D6E-409C-BE32-E72D297353CC}">
                <c16:uniqueId val="{00000001-6016-4728-9070-7D0B49722DEF}"/>
              </c:ext>
            </c:extLst>
          </c:dPt>
          <c:dPt>
            <c:idx val="1"/>
            <c:bubble3D val="0"/>
            <c:spPr>
              <a:solidFill>
                <a:srgbClr val="EC864E"/>
              </a:solidFill>
              <a:ln w="19050">
                <a:solidFill>
                  <a:schemeClr val="lt1"/>
                </a:solidFill>
              </a:ln>
              <a:effectLst/>
            </c:spPr>
            <c:extLst>
              <c:ext xmlns:c16="http://schemas.microsoft.com/office/drawing/2014/chart" uri="{C3380CC4-5D6E-409C-BE32-E72D297353CC}">
                <c16:uniqueId val="{00000003-6016-4728-9070-7D0B49722DEF}"/>
              </c:ext>
            </c:extLst>
          </c:dPt>
          <c:dPt>
            <c:idx val="2"/>
            <c:bubble3D val="0"/>
            <c:spPr>
              <a:solidFill>
                <a:srgbClr val="E6611E"/>
              </a:solidFill>
              <a:ln w="19050">
                <a:solidFill>
                  <a:schemeClr val="lt1"/>
                </a:solidFill>
              </a:ln>
              <a:effectLst/>
            </c:spPr>
            <c:extLst>
              <c:ext xmlns:c16="http://schemas.microsoft.com/office/drawing/2014/chart" uri="{C3380CC4-5D6E-409C-BE32-E72D297353CC}">
                <c16:uniqueId val="{00000005-6016-4728-9070-7D0B49722DEF}"/>
              </c:ext>
            </c:extLst>
          </c:dPt>
          <c:dPt>
            <c:idx val="3"/>
            <c:bubble3D val="0"/>
            <c:spPr>
              <a:solidFill>
                <a:schemeClr val="tx2">
                  <a:lumMod val="50000"/>
                  <a:lumOff val="50000"/>
                </a:schemeClr>
              </a:solidFill>
              <a:ln w="19050">
                <a:solidFill>
                  <a:schemeClr val="lt1"/>
                </a:solidFill>
              </a:ln>
              <a:effectLst/>
            </c:spPr>
            <c:extLst>
              <c:ext xmlns:c16="http://schemas.microsoft.com/office/drawing/2014/chart" uri="{C3380CC4-5D6E-409C-BE32-E72D297353CC}">
                <c16:uniqueId val="{00000007-6016-4728-9070-7D0B49722DEF}"/>
              </c:ext>
            </c:extLst>
          </c:dPt>
          <c:dPt>
            <c:idx val="4"/>
            <c:bubble3D val="0"/>
            <c:spPr>
              <a:solidFill>
                <a:schemeClr val="tx2">
                  <a:lumMod val="25000"/>
                  <a:lumOff val="75000"/>
                </a:schemeClr>
              </a:solidFill>
              <a:ln w="19050">
                <a:solidFill>
                  <a:schemeClr val="lt1"/>
                </a:solidFill>
              </a:ln>
              <a:effectLst/>
            </c:spPr>
            <c:extLst>
              <c:ext xmlns:c16="http://schemas.microsoft.com/office/drawing/2014/chart" uri="{C3380CC4-5D6E-409C-BE32-E72D297353CC}">
                <c16:uniqueId val="{00000009-6016-4728-9070-7D0B49722DEF}"/>
              </c:ext>
            </c:extLst>
          </c:dPt>
          <c:dLbls>
            <c:dLbl>
              <c:idx val="0"/>
              <c:layout>
                <c:manualLayout>
                  <c:x val="-7.6275012602187414E-2"/>
                  <c:y val="0.18460366306511281"/>
                </c:manualLayout>
              </c:layout>
              <c:tx>
                <c:rich>
                  <a:bodyPr/>
                  <a:lstStyle/>
                  <a:p>
                    <a:r>
                      <a:rPr lang="en-US" sz="1200" baseline="0"/>
                      <a:t>ENG</a:t>
                    </a:r>
                    <a:br>
                      <a:rPr lang="en-US" sz="1200" baseline="0"/>
                    </a:br>
                    <a:br>
                      <a:rPr lang="en-US" sz="1200" baseline="0"/>
                    </a:br>
                    <a:fld id="{0221864D-B01A-447B-A442-36B1EC0E93D5}" type="VALUE">
                      <a:rPr lang="en-US" sz="1200" baseline="0"/>
                      <a:pPr/>
                      <a:t>[VALUE]</a:t>
                    </a:fld>
                    <a:endParaRPr lang="en-US" sz="1200" baseline="0"/>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016-4728-9070-7D0B49722DEF}"/>
                </c:ext>
              </c:extLst>
            </c:dLbl>
            <c:dLbl>
              <c:idx val="1"/>
              <c:layout>
                <c:manualLayout>
                  <c:x val="-0.14699611284656305"/>
                  <c:y val="-2.6832979240742662E-2"/>
                </c:manualLayout>
              </c:layout>
              <c:tx>
                <c:rich>
                  <a:bodyPr/>
                  <a:lstStyle/>
                  <a:p>
                    <a:r>
                      <a:rPr lang="en-US" sz="1200" baseline="0"/>
                      <a:t>WEPS/CS</a:t>
                    </a:r>
                    <a:br>
                      <a:rPr lang="en-US" sz="1200" baseline="0"/>
                    </a:br>
                    <a:br>
                      <a:rPr lang="en-US" sz="1200" baseline="0"/>
                    </a:br>
                    <a:fld id="{FB6F008A-4848-4684-AAB8-E47B7EBECAE1}" type="VALUE">
                      <a:rPr lang="en-US" sz="1200" baseline="0"/>
                      <a:pPr/>
                      <a:t>[VALUE]</a:t>
                    </a:fld>
                    <a:endParaRPr lang="en-US" sz="1200" baseline="0"/>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016-4728-9070-7D0B49722DEF}"/>
                </c:ext>
              </c:extLst>
            </c:dLbl>
            <c:dLbl>
              <c:idx val="2"/>
              <c:layout>
                <c:manualLayout>
                  <c:x val="2.17006500958845E-2"/>
                  <c:y val="-0.18699329715673685"/>
                </c:manualLayout>
              </c:layout>
              <c:tx>
                <c:rich>
                  <a:bodyPr/>
                  <a:lstStyle/>
                  <a:p>
                    <a:r>
                      <a:rPr lang="en-US" sz="1200" baseline="0"/>
                      <a:t>OPS/PTO</a:t>
                    </a:r>
                    <a:br>
                      <a:rPr lang="en-US" sz="1200" baseline="0"/>
                    </a:br>
                    <a:br>
                      <a:rPr lang="en-US" sz="1200" baseline="0"/>
                    </a:br>
                    <a:fld id="{E4A8FCEB-C563-42F8-B8EC-21AE54F11CAE}" type="VALUE">
                      <a:rPr lang="en-US" sz="1200" baseline="0"/>
                      <a:pPr/>
                      <a:t>[VALUE]</a:t>
                    </a:fld>
                    <a:endParaRPr lang="en-US" sz="1200" baseline="0"/>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016-4728-9070-7D0B49722DEF}"/>
                </c:ext>
              </c:extLst>
            </c:dLbl>
            <c:dLbl>
              <c:idx val="3"/>
              <c:layout>
                <c:manualLayout>
                  <c:x val="0.15647717821742205"/>
                  <c:y val="-4.5661303971876392E-2"/>
                </c:manualLayout>
              </c:layout>
              <c:tx>
                <c:rich>
                  <a:bodyPr/>
                  <a:lstStyle/>
                  <a:p>
                    <a:r>
                      <a:rPr lang="en-US" sz="1200"/>
                      <a:t>2DH:</a:t>
                    </a:r>
                    <a:r>
                      <a:rPr lang="en-US" sz="1200" baseline="0"/>
                      <a:t> FltUp/</a:t>
                    </a:r>
                    <a:br>
                      <a:rPr lang="en-US" sz="1200" baseline="0"/>
                    </a:br>
                    <a:r>
                      <a:rPr lang="en-US" sz="1200" baseline="0"/>
                      <a:t>CMD/Nuke</a:t>
                    </a:r>
                    <a:br>
                      <a:rPr lang="en-US" sz="1200" baseline="0"/>
                    </a:br>
                    <a:br>
                      <a:rPr lang="en-US" sz="1200" baseline="0"/>
                    </a:br>
                    <a:fld id="{FD8D8EB6-9870-4FD9-B3C6-2E5A3D241E32}" type="VALUE">
                      <a:rPr lang="en-US" sz="1200"/>
                      <a:pPr/>
                      <a:t>[VALUE]</a:t>
                    </a:fld>
                    <a:endParaRPr lang="en-US" sz="1200" baseline="0"/>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016-4728-9070-7D0B49722DEF}"/>
                </c:ext>
              </c:extLst>
            </c:dLbl>
            <c:dLbl>
              <c:idx val="4"/>
              <c:layout>
                <c:manualLayout>
                  <c:x val="0.12070611468509528"/>
                  <c:y val="0.18078558069436226"/>
                </c:manualLayout>
              </c:layout>
              <c:tx>
                <c:rich>
                  <a:bodyPr/>
                  <a:lstStyle/>
                  <a:p>
                    <a:r>
                      <a:rPr lang="en-US" sz="1200"/>
                      <a:t>Mixed DH Tours</a:t>
                    </a:r>
                    <a:br>
                      <a:rPr lang="en-US" sz="1200"/>
                    </a:br>
                    <a:br>
                      <a:rPr lang="en-US" sz="1200"/>
                    </a:br>
                    <a:fld id="{5BBCC161-F470-4447-9602-0D42FE4BD66E}" type="VALUE">
                      <a:rPr lang="en-US" sz="1200"/>
                      <a:pPr/>
                      <a:t>[VALUE]</a:t>
                    </a:fld>
                    <a:endParaRPr lang="en-US" sz="1200"/>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016-4728-9070-7D0B49722DE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'DIV and DH Tours Comparison-All'!$A$121:$A$125</c:f>
              <c:strCache>
                <c:ptCount val="5"/>
                <c:pt idx="0">
                  <c:v>Engineering</c:v>
                </c:pt>
                <c:pt idx="1">
                  <c:v>Weapons/Combat Systems</c:v>
                </c:pt>
                <c:pt idx="2">
                  <c:v>Operations/Plans &amp; Tactics</c:v>
                </c:pt>
                <c:pt idx="3">
                  <c:v>2DH: Fleet Up/Command/Nuclear</c:v>
                </c:pt>
                <c:pt idx="4">
                  <c:v>Mixed DH Tours</c:v>
                </c:pt>
              </c:strCache>
            </c:strRef>
          </c:cat>
          <c:val>
            <c:numRef>
              <c:f>'DIV and DH Tours Comparison-All'!$B$121:$B$125</c:f>
              <c:numCache>
                <c:formatCode>0%</c:formatCode>
                <c:ptCount val="5"/>
                <c:pt idx="0">
                  <c:v>0.13513513513513514</c:v>
                </c:pt>
                <c:pt idx="1">
                  <c:v>0.25</c:v>
                </c:pt>
                <c:pt idx="2">
                  <c:v>0.25</c:v>
                </c:pt>
                <c:pt idx="3">
                  <c:v>0.1891891891891892</c:v>
                </c:pt>
                <c:pt idx="4">
                  <c:v>0.17567567567567569</c:v>
                </c:pt>
              </c:numCache>
            </c:numRef>
          </c:val>
          <c:extLst>
            <c:ext xmlns:c16="http://schemas.microsoft.com/office/drawing/2014/chart" uri="{C3380CC4-5D6E-409C-BE32-E72D297353CC}">
              <c16:uniqueId val="{0000000A-6016-4728-9070-7D0B49722DE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584D33-E354-49C8-8A15-A195C1F1FCDE}">
  <sheetPr/>
  <sheetViews>
    <sheetView zoomScale="8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136677-5994-44F0-963B-E09C5D982449}">
  <sheetPr/>
  <sheetViews>
    <sheetView zoomScale="81"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30</xdr:col>
      <xdr:colOff>21167</xdr:colOff>
      <xdr:row>36</xdr:row>
      <xdr:rowOff>74507</xdr:rowOff>
    </xdr:from>
    <xdr:ext cx="5356859" cy="8032325"/>
    <xdr:sp macro="" textlink="">
      <xdr:nvSpPr>
        <xdr:cNvPr id="2" name="TextBox 1">
          <a:extLst>
            <a:ext uri="{FF2B5EF4-FFF2-40B4-BE49-F238E27FC236}">
              <a16:creationId xmlns:a16="http://schemas.microsoft.com/office/drawing/2014/main" id="{53267C8B-BD75-92A7-1035-12A673476B77}"/>
            </a:ext>
          </a:extLst>
        </xdr:cNvPr>
        <xdr:cNvSpPr txBox="1"/>
      </xdr:nvSpPr>
      <xdr:spPr>
        <a:xfrm>
          <a:off x="21664084" y="8064924"/>
          <a:ext cx="5356859" cy="8032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t>Methodology</a:t>
          </a:r>
        </a:p>
        <a:p>
          <a:endParaRPr lang="en-US" sz="1100" b="1"/>
        </a:p>
        <a:p>
          <a:r>
            <a:rPr lang="en-US" sz="1100" b="1"/>
            <a:t>Scope of Data:</a:t>
          </a:r>
          <a:r>
            <a:rPr lang="en-US" sz="1100" baseline="0"/>
            <a:t> I chose to collect data for destroyers, hull numbers 51 through 125.  I chose 125 as the cutoff because all above that number are not yet in commission.  I acknowledge that DDG 124 is not yet in commission, but data was available for her CO and XO, so I included her in the group.  </a:t>
          </a:r>
        </a:p>
        <a:p>
          <a:r>
            <a:rPr lang="en-US" sz="1100" b="1" baseline="0"/>
            <a:t>Composition of group: </a:t>
          </a:r>
          <a:r>
            <a:rPr lang="en-US" sz="1100" baseline="0"/>
            <a:t>This group provides a large sample size with a fairly homogenous composition of people.  Most of the people are O-5s with a few O-6s.  Most of the people are in command or screened for command with a few serving as XOs who are competitive for command.  </a:t>
          </a:r>
          <a:endParaRPr lang="en-US" sz="1100"/>
        </a:p>
        <a:p>
          <a:r>
            <a:rPr lang="en-US" sz="1100" b="1" baseline="0"/>
            <a:t>Data Source</a:t>
          </a:r>
          <a:r>
            <a:rPr lang="en-US" sz="1100" b="1"/>
            <a:t>:</a:t>
          </a:r>
          <a:r>
            <a:rPr lang="en-US" sz="1100"/>
            <a:t> Biographies</a:t>
          </a:r>
          <a:r>
            <a:rPr lang="en-US" sz="1100" baseline="0"/>
            <a:t> of ship COs and XOs posted online in official COMNAVSURFPAC or COMNAVSURFLANT pages for each of these ships.  In a few cases a biography was either not posted or I encountered an error in loading it.  Those are listed as "unavail."  The data was first collected on 11 November 2025, but then reviewed and updated on 01 December 2025.   </a:t>
          </a:r>
        </a:p>
        <a:p>
          <a:r>
            <a:rPr lang="en-US" sz="1100" b="1" baseline="0">
              <a:solidFill>
                <a:schemeClr val="tx1"/>
              </a:solidFill>
              <a:effectLst/>
              <a:latin typeface="+mn-lt"/>
              <a:ea typeface="+mn-ea"/>
              <a:cs typeface="+mn-cs"/>
            </a:rPr>
            <a:t>Data Collection</a:t>
          </a:r>
          <a:r>
            <a:rPr lang="en-US" sz="1100" b="1">
              <a:solidFill>
                <a:schemeClr val="tx1"/>
              </a:solidFill>
              <a:effectLst/>
              <a:latin typeface="+mn-lt"/>
              <a:ea typeface="+mn-ea"/>
              <a:cs typeface="+mn-cs"/>
            </a:rPr>
            <a:t>: </a:t>
          </a:r>
          <a:r>
            <a:rPr lang="en-US" sz="1100" b="0">
              <a:solidFill>
                <a:schemeClr val="tx1"/>
              </a:solidFill>
              <a:effectLst/>
              <a:latin typeface="+mn-lt"/>
              <a:ea typeface="+mn-ea"/>
              <a:cs typeface="+mn-cs"/>
            </a:rPr>
            <a:t>All</a:t>
          </a:r>
          <a:r>
            <a:rPr lang="en-US" sz="1100" b="0" baseline="0">
              <a:solidFill>
                <a:schemeClr val="tx1"/>
              </a:solidFill>
              <a:effectLst/>
              <a:latin typeface="+mn-lt"/>
              <a:ea typeface="+mn-ea"/>
              <a:cs typeface="+mn-cs"/>
            </a:rPr>
            <a:t> data manually collected by searching Google.com for "ddg xx leadership" and then reading the relevant webpages and typing result into this spreadsheet.  I attempted to use several AI tools to automate data collection, but found the results to be slow, inaccurate, and incomplete.    </a:t>
          </a:r>
          <a:endParaRPr lang="en-US" sz="1100" baseline="0"/>
        </a:p>
        <a:p>
          <a:r>
            <a:rPr lang="en-US" sz="1100" b="1" baseline="0"/>
            <a:t>CO and XO tours: M</a:t>
          </a:r>
          <a:r>
            <a:rPr lang="en-US" sz="1100" b="0" baseline="0"/>
            <a:t>y analysis refers to the total data set of XOs and COs.  I chose this approach to maximize my sample size and better account for natural variations over time.  </a:t>
          </a:r>
          <a:endParaRPr lang="en-US" sz="1100" b="1" baseline="0"/>
        </a:p>
        <a:p>
          <a:r>
            <a:rPr lang="en-US" sz="1100" b="1" baseline="0"/>
            <a:t>Division Officer (Divo) Tour:</a:t>
          </a:r>
          <a:r>
            <a:rPr lang="en-US" sz="1100" baseline="0"/>
            <a:t> I have assigned divo billets listed in online biographies into one of several departments.  The chart to the right side of the page shows how I aligned different billets to defferent departments.  I did not assign any divo billets to a PTO department because of often inconsistent assignment of those billets to a PTO department.  If a bio appears to list multiple divo jobs, I have done my best to show whether those occured in a first or second divo tour and group them as such. </a:t>
          </a:r>
        </a:p>
        <a:p>
          <a:r>
            <a:rPr lang="en-US" sz="1100" b="1" baseline="0"/>
            <a:t>Categories of Departments:</a:t>
          </a:r>
          <a:r>
            <a:rPr lang="en-US" sz="1100" baseline="0"/>
            <a:t> For the purposes of my analysis, I have grouped departments into three types of departments.  This step simiplifies the analysis, acknowledges clear similarities between the responsibilities/functions/skills of the grouped departments, and aligns somewhat with the Royal Navy's grouping of officers as Professional Warfare Officers, Weapons Engineers, and Engineers.  To me, that translates to grouping billets as Ops/PTO, Weps/CSO, and Engineering, respectively.</a:t>
          </a:r>
        </a:p>
        <a:p>
          <a:r>
            <a:rPr lang="en-US" sz="1100" b="1" baseline="0"/>
            <a:t>Staff DH Tours</a:t>
          </a:r>
          <a:r>
            <a:rPr lang="en-US" sz="1100" b="0" baseline="0"/>
            <a:t>: I have generally assigned Destroyer Squadron (CDS) or Amphibious Squadron (CPR) tours to the relevant type of department, meaning N4 as an Eng tour, N3/5 as an Ops tour, and so on.  </a:t>
          </a:r>
        </a:p>
        <a:p>
          <a:r>
            <a:rPr lang="en-US" sz="1100" b="1" baseline="0"/>
            <a:t>Early CMD and Nuke Tours:</a:t>
          </a:r>
          <a:r>
            <a:rPr lang="en-US" sz="1100" b="0" baseline="0"/>
            <a:t> I have not grouped these tours with any type of department.</a:t>
          </a:r>
        </a:p>
        <a:p>
          <a:r>
            <a:rPr lang="en-US" sz="1100" b="1" baseline="0"/>
            <a:t>Third DH Tours:</a:t>
          </a:r>
          <a:r>
            <a:rPr lang="en-US" sz="1100" b="0" baseline="0"/>
            <a:t> If a third DH tour is listed in a bio, I have not included it here and focused on the 1DH and 2DH tours.  </a:t>
          </a:r>
          <a:endParaRPr lang="en-US" sz="1100" b="1" baseline="0"/>
        </a:p>
        <a:p>
          <a:r>
            <a:rPr lang="en-US" sz="1100" b="1" baseline="0"/>
            <a:t>Accuracy: </a:t>
          </a:r>
          <a:r>
            <a:rPr lang="en-US" sz="1100" b="0" i="0" baseline="0"/>
            <a:t>I have made a good faith effort to be accurate, but acknowledge that there may be some errors in the data.  Any errors are unintentional. Due to the large sample size errors likely will have little impact on the overall analysis.</a:t>
          </a:r>
        </a:p>
        <a:p>
          <a:r>
            <a:rPr lang="en-US" sz="1100" b="1" i="0" baseline="0"/>
            <a:t>Snapshot in time: </a:t>
          </a:r>
          <a:r>
            <a:rPr lang="en-US" sz="1100" b="0" i="0" baseline="0"/>
            <a:t>This data reflects information as read online on 01 December.  The information is constantly changing as ship COs and XOs change out.</a:t>
          </a:r>
          <a:endParaRPr lang="en-US" sz="1100" b="1" i="0" baseline="0"/>
        </a:p>
        <a:p>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0EDD0DCA-26AE-5306-50F3-66A943456B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4815" cy="6274741"/>
    <xdr:graphicFrame macro="">
      <xdr:nvGraphicFramePr>
        <xdr:cNvPr id="2" name="Chart 1">
          <a:extLst>
            <a:ext uri="{FF2B5EF4-FFF2-40B4-BE49-F238E27FC236}">
              <a16:creationId xmlns:a16="http://schemas.microsoft.com/office/drawing/2014/main" id="{C6B9F979-E687-B65A-9DDE-9B6890C19DA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BCA3-1073-4C29-B7AE-C92392C5EAB3}">
  <sheetPr>
    <pageSetUpPr fitToPage="1"/>
  </sheetPr>
  <dimension ref="A1:AF127"/>
  <sheetViews>
    <sheetView tabSelected="1" zoomScale="90" zoomScaleNormal="90" workbookViewId="0">
      <selection activeCell="I4" sqref="I4"/>
    </sheetView>
  </sheetViews>
  <sheetFormatPr defaultRowHeight="14.4" x14ac:dyDescent="0.3"/>
  <cols>
    <col min="1" max="1" width="31.77734375" customWidth="1"/>
    <col min="2" max="2" width="5.77734375" customWidth="1"/>
    <col min="3" max="3" width="6.109375" style="4" customWidth="1"/>
    <col min="4" max="4" width="10.21875" customWidth="1"/>
    <col min="5" max="5" width="10.6640625" customWidth="1"/>
    <col min="6" max="6" width="11" customWidth="1"/>
    <col min="7" max="7" width="9" customWidth="1"/>
    <col min="8" max="8" width="7.21875" customWidth="1"/>
    <col min="9" max="15" width="8.77734375" customWidth="1"/>
    <col min="16" max="16" width="10.33203125" customWidth="1"/>
    <col min="17" max="17" width="12.77734375" customWidth="1"/>
    <col min="20" max="21" width="8.6640625" customWidth="1"/>
    <col min="22" max="25" width="8.6640625" hidden="1" customWidth="1"/>
    <col min="26" max="29" width="8.6640625" customWidth="1"/>
    <col min="30" max="30" width="4.21875" customWidth="1"/>
    <col min="31" max="31" width="15.21875" customWidth="1"/>
    <col min="32" max="32" width="57.88671875" customWidth="1"/>
  </cols>
  <sheetData>
    <row r="1" spans="2:32" ht="25.8" x14ac:dyDescent="0.5">
      <c r="B1" s="30" t="s">
        <v>78</v>
      </c>
      <c r="C1" s="31"/>
      <c r="D1" s="32"/>
      <c r="E1" s="32"/>
      <c r="F1" s="32"/>
      <c r="G1" s="32"/>
      <c r="H1" s="32"/>
      <c r="I1" s="32"/>
    </row>
    <row r="2" spans="2:32" x14ac:dyDescent="0.3">
      <c r="B2" s="5"/>
    </row>
    <row r="3" spans="2:32" x14ac:dyDescent="0.3">
      <c r="B3" s="18" t="s">
        <v>80</v>
      </c>
    </row>
    <row r="4" spans="2:32" x14ac:dyDescent="0.3">
      <c r="B4" s="6" t="s">
        <v>81</v>
      </c>
    </row>
    <row r="5" spans="2:32" x14ac:dyDescent="0.3">
      <c r="B5" s="6" t="s">
        <v>140</v>
      </c>
    </row>
    <row r="7" spans="2:32" ht="104.4" x14ac:dyDescent="0.3">
      <c r="B7" s="7" t="s">
        <v>0</v>
      </c>
      <c r="C7" s="8" t="s">
        <v>63</v>
      </c>
      <c r="D7" s="7" t="s">
        <v>50</v>
      </c>
      <c r="E7" s="7" t="s">
        <v>51</v>
      </c>
      <c r="F7" s="7" t="s">
        <v>1</v>
      </c>
      <c r="G7" s="7" t="s">
        <v>2</v>
      </c>
      <c r="H7" s="19" t="s">
        <v>86</v>
      </c>
      <c r="I7" s="19" t="s">
        <v>88</v>
      </c>
      <c r="J7" s="19" t="s">
        <v>87</v>
      </c>
      <c r="K7" s="19" t="s">
        <v>99</v>
      </c>
      <c r="L7" s="19" t="s">
        <v>102</v>
      </c>
      <c r="M7" s="19" t="s">
        <v>103</v>
      </c>
      <c r="N7" s="19" t="s">
        <v>115</v>
      </c>
      <c r="O7" s="19" t="s">
        <v>124</v>
      </c>
      <c r="P7" s="19" t="s">
        <v>35</v>
      </c>
      <c r="Q7" s="19" t="s">
        <v>36</v>
      </c>
      <c r="R7" s="19" t="s">
        <v>3</v>
      </c>
      <c r="S7" s="19" t="s">
        <v>4</v>
      </c>
      <c r="T7" s="19" t="s">
        <v>86</v>
      </c>
      <c r="U7" s="19" t="s">
        <v>88</v>
      </c>
      <c r="V7" s="19" t="s">
        <v>87</v>
      </c>
      <c r="W7" s="19" t="s">
        <v>99</v>
      </c>
      <c r="X7" s="19" t="s">
        <v>102</v>
      </c>
      <c r="Y7" s="19" t="s">
        <v>103</v>
      </c>
      <c r="Z7" s="19" t="s">
        <v>119</v>
      </c>
      <c r="AA7" s="19" t="s">
        <v>124</v>
      </c>
      <c r="AB7" s="19" t="s">
        <v>83</v>
      </c>
      <c r="AC7" s="19" t="s">
        <v>130</v>
      </c>
      <c r="AD7" s="2"/>
    </row>
    <row r="8" spans="2:32" x14ac:dyDescent="0.3">
      <c r="B8" s="9" t="s">
        <v>5</v>
      </c>
      <c r="C8" s="10">
        <v>51</v>
      </c>
      <c r="D8" s="11" t="s">
        <v>26</v>
      </c>
      <c r="E8" s="11" t="s">
        <v>10</v>
      </c>
      <c r="F8" s="9" t="s">
        <v>6</v>
      </c>
      <c r="G8" s="9" t="s">
        <v>7</v>
      </c>
      <c r="H8" s="10" t="s">
        <v>85</v>
      </c>
      <c r="I8" s="10" t="s">
        <v>31</v>
      </c>
      <c r="J8" s="10"/>
      <c r="K8" s="10"/>
      <c r="L8" s="10" t="s">
        <v>84</v>
      </c>
      <c r="M8" s="10" t="s">
        <v>84</v>
      </c>
      <c r="N8" s="10" t="s">
        <v>116</v>
      </c>
      <c r="O8" s="10">
        <v>0</v>
      </c>
      <c r="P8" s="12" t="s">
        <v>31</v>
      </c>
      <c r="Q8" s="9" t="s">
        <v>10</v>
      </c>
      <c r="R8" s="9" t="s">
        <v>6</v>
      </c>
      <c r="S8" s="9" t="s">
        <v>7</v>
      </c>
      <c r="T8" s="10" t="s">
        <v>85</v>
      </c>
      <c r="U8" s="10" t="s">
        <v>31</v>
      </c>
      <c r="V8" s="10"/>
      <c r="W8" s="10"/>
      <c r="X8" s="10" t="s">
        <v>85</v>
      </c>
      <c r="Y8" s="10" t="s">
        <v>85</v>
      </c>
      <c r="Z8" s="10" t="s">
        <v>116</v>
      </c>
      <c r="AA8" s="10">
        <v>0</v>
      </c>
      <c r="AB8" s="10" t="s">
        <v>84</v>
      </c>
      <c r="AC8" s="10" t="s">
        <v>84</v>
      </c>
    </row>
    <row r="9" spans="2:32" x14ac:dyDescent="0.3">
      <c r="B9" s="9" t="s">
        <v>5</v>
      </c>
      <c r="C9" s="10">
        <v>52</v>
      </c>
      <c r="D9" s="12" t="s">
        <v>27</v>
      </c>
      <c r="E9" s="9" t="s">
        <v>10</v>
      </c>
      <c r="F9" s="9" t="s">
        <v>6</v>
      </c>
      <c r="G9" s="25" t="s">
        <v>8</v>
      </c>
      <c r="H9" s="10" t="s">
        <v>84</v>
      </c>
      <c r="I9" s="10"/>
      <c r="J9" s="10" t="s">
        <v>85</v>
      </c>
      <c r="K9" s="10"/>
      <c r="L9" s="10" t="s">
        <v>85</v>
      </c>
      <c r="M9" s="10" t="s">
        <v>84</v>
      </c>
      <c r="N9" s="10" t="s">
        <v>117</v>
      </c>
      <c r="O9" s="10">
        <v>0</v>
      </c>
      <c r="P9" s="9" t="s">
        <v>10</v>
      </c>
      <c r="Q9" s="12" t="s">
        <v>6</v>
      </c>
      <c r="R9" s="9" t="s">
        <v>6</v>
      </c>
      <c r="S9" s="9" t="s">
        <v>7</v>
      </c>
      <c r="T9" s="10" t="s">
        <v>85</v>
      </c>
      <c r="U9" s="10" t="s">
        <v>31</v>
      </c>
      <c r="V9" s="10"/>
      <c r="W9" s="10"/>
      <c r="X9" s="10" t="s">
        <v>85</v>
      </c>
      <c r="Y9" s="10" t="s">
        <v>85</v>
      </c>
      <c r="Z9" s="10" t="s">
        <v>116</v>
      </c>
      <c r="AA9" s="10">
        <v>0</v>
      </c>
      <c r="AB9" s="10" t="s">
        <v>84</v>
      </c>
      <c r="AC9" s="10" t="s">
        <v>84</v>
      </c>
    </row>
    <row r="10" spans="2:32" x14ac:dyDescent="0.3">
      <c r="B10" s="9" t="s">
        <v>5</v>
      </c>
      <c r="C10" s="10">
        <v>53</v>
      </c>
      <c r="D10" s="12" t="s">
        <v>6</v>
      </c>
      <c r="E10" s="9" t="s">
        <v>10</v>
      </c>
      <c r="F10" s="9" t="s">
        <v>6</v>
      </c>
      <c r="G10" s="9" t="s">
        <v>7</v>
      </c>
      <c r="H10" s="10" t="s">
        <v>85</v>
      </c>
      <c r="I10" s="10" t="s">
        <v>31</v>
      </c>
      <c r="J10" s="10"/>
      <c r="K10" s="10"/>
      <c r="L10" s="10" t="s">
        <v>85</v>
      </c>
      <c r="M10" s="10" t="s">
        <v>85</v>
      </c>
      <c r="N10" s="10" t="s">
        <v>116</v>
      </c>
      <c r="O10" s="10">
        <v>0</v>
      </c>
      <c r="P10" s="12" t="s">
        <v>37</v>
      </c>
      <c r="Q10" s="12" t="s">
        <v>29</v>
      </c>
      <c r="R10" s="13" t="s">
        <v>9</v>
      </c>
      <c r="S10" s="7" t="s">
        <v>7</v>
      </c>
      <c r="T10" s="10" t="s">
        <v>84</v>
      </c>
      <c r="U10" s="10"/>
      <c r="V10" s="10" t="s">
        <v>85</v>
      </c>
      <c r="W10" s="10" t="s">
        <v>85</v>
      </c>
      <c r="X10" s="10" t="s">
        <v>85</v>
      </c>
      <c r="Y10" s="10" t="s">
        <v>84</v>
      </c>
      <c r="Z10" s="10" t="s">
        <v>118</v>
      </c>
      <c r="AA10" s="10">
        <v>1</v>
      </c>
      <c r="AB10" s="10" t="s">
        <v>85</v>
      </c>
      <c r="AC10" s="10" t="s">
        <v>85</v>
      </c>
      <c r="AE10" s="5" t="s">
        <v>70</v>
      </c>
    </row>
    <row r="11" spans="2:32" x14ac:dyDescent="0.3">
      <c r="B11" s="9" t="s">
        <v>5</v>
      </c>
      <c r="C11" s="10">
        <v>54</v>
      </c>
      <c r="D11" s="12" t="s">
        <v>28</v>
      </c>
      <c r="E11" s="12" t="s">
        <v>29</v>
      </c>
      <c r="F11" s="20" t="s">
        <v>9</v>
      </c>
      <c r="G11" s="21" t="s">
        <v>7</v>
      </c>
      <c r="H11" s="10" t="s">
        <v>84</v>
      </c>
      <c r="I11" s="10"/>
      <c r="J11" s="10"/>
      <c r="K11" s="10" t="s">
        <v>85</v>
      </c>
      <c r="L11" s="10" t="s">
        <v>85</v>
      </c>
      <c r="M11" s="10" t="s">
        <v>85</v>
      </c>
      <c r="N11" s="10" t="s">
        <v>118</v>
      </c>
      <c r="O11" s="10">
        <v>1</v>
      </c>
      <c r="P11" s="12" t="s">
        <v>32</v>
      </c>
      <c r="Q11" s="12" t="s">
        <v>31</v>
      </c>
      <c r="R11" s="9" t="s">
        <v>6</v>
      </c>
      <c r="S11" s="9" t="s">
        <v>7</v>
      </c>
      <c r="T11" s="10" t="s">
        <v>85</v>
      </c>
      <c r="U11" s="10" t="s">
        <v>31</v>
      </c>
      <c r="V11" s="10"/>
      <c r="W11" s="10"/>
      <c r="X11" s="10" t="s">
        <v>85</v>
      </c>
      <c r="Y11" s="10" t="s">
        <v>85</v>
      </c>
      <c r="Z11" s="10" t="s">
        <v>116</v>
      </c>
      <c r="AA11" s="10">
        <v>0</v>
      </c>
      <c r="AB11" s="10" t="s">
        <v>85</v>
      </c>
      <c r="AC11" s="10" t="s">
        <v>85</v>
      </c>
    </row>
    <row r="12" spans="2:32" x14ac:dyDescent="0.3">
      <c r="B12" s="9" t="s">
        <v>5</v>
      </c>
      <c r="C12" s="10">
        <v>55</v>
      </c>
      <c r="D12" s="9" t="s">
        <v>30</v>
      </c>
      <c r="E12" s="12" t="s">
        <v>31</v>
      </c>
      <c r="F12" s="9" t="s">
        <v>6</v>
      </c>
      <c r="G12" s="9" t="s">
        <v>7</v>
      </c>
      <c r="H12" s="10" t="s">
        <v>85</v>
      </c>
      <c r="I12" s="10" t="s">
        <v>31</v>
      </c>
      <c r="J12" s="10"/>
      <c r="K12" s="10"/>
      <c r="L12" s="10" t="s">
        <v>85</v>
      </c>
      <c r="M12" s="10" t="s">
        <v>85</v>
      </c>
      <c r="N12" s="10" t="s">
        <v>116</v>
      </c>
      <c r="O12" s="10">
        <v>0</v>
      </c>
      <c r="P12" s="9" t="s">
        <v>31</v>
      </c>
      <c r="Q12" s="12" t="s">
        <v>29</v>
      </c>
      <c r="R12" s="20" t="s">
        <v>9</v>
      </c>
      <c r="S12" s="21" t="s">
        <v>7</v>
      </c>
      <c r="T12" s="10" t="s">
        <v>84</v>
      </c>
      <c r="U12" s="10"/>
      <c r="V12" s="10"/>
      <c r="W12" s="10" t="s">
        <v>85</v>
      </c>
      <c r="X12" s="10" t="s">
        <v>85</v>
      </c>
      <c r="Y12" s="10" t="s">
        <v>84</v>
      </c>
      <c r="Z12" s="10" t="s">
        <v>118</v>
      </c>
      <c r="AA12" s="10">
        <v>1</v>
      </c>
      <c r="AB12" s="10" t="s">
        <v>85</v>
      </c>
      <c r="AC12" s="10" t="s">
        <v>85</v>
      </c>
      <c r="AD12" s="26"/>
      <c r="AE12" s="7" t="s">
        <v>79</v>
      </c>
      <c r="AF12" s="7" t="s">
        <v>141</v>
      </c>
    </row>
    <row r="13" spans="2:32" x14ac:dyDescent="0.3">
      <c r="B13" s="9" t="s">
        <v>5</v>
      </c>
      <c r="C13" s="10">
        <v>56</v>
      </c>
      <c r="D13" s="12" t="s">
        <v>32</v>
      </c>
      <c r="E13" s="9" t="s">
        <v>29</v>
      </c>
      <c r="F13" s="9" t="s">
        <v>6</v>
      </c>
      <c r="G13" s="9" t="s">
        <v>7</v>
      </c>
      <c r="H13" s="10" t="s">
        <v>85</v>
      </c>
      <c r="I13" s="10" t="s">
        <v>31</v>
      </c>
      <c r="J13" s="10"/>
      <c r="K13" s="10"/>
      <c r="L13" s="10" t="s">
        <v>85</v>
      </c>
      <c r="M13" s="10" t="s">
        <v>85</v>
      </c>
      <c r="N13" s="10" t="s">
        <v>116</v>
      </c>
      <c r="O13" s="10">
        <v>0</v>
      </c>
      <c r="P13" s="9" t="s">
        <v>38</v>
      </c>
      <c r="Q13" s="12" t="s">
        <v>29</v>
      </c>
      <c r="R13" s="13" t="s">
        <v>9</v>
      </c>
      <c r="S13" s="7" t="s">
        <v>7</v>
      </c>
      <c r="T13" s="10" t="s">
        <v>84</v>
      </c>
      <c r="U13" s="10"/>
      <c r="V13" s="10" t="s">
        <v>85</v>
      </c>
      <c r="W13" s="10" t="s">
        <v>85</v>
      </c>
      <c r="X13" s="10" t="s">
        <v>85</v>
      </c>
      <c r="Y13" s="10" t="s">
        <v>84</v>
      </c>
      <c r="Z13" s="10" t="s">
        <v>118</v>
      </c>
      <c r="AA13" s="10">
        <v>1</v>
      </c>
      <c r="AB13" s="10" t="s">
        <v>85</v>
      </c>
      <c r="AC13" s="10" t="s">
        <v>85</v>
      </c>
      <c r="AD13" s="26"/>
      <c r="AE13" s="9" t="s">
        <v>10</v>
      </c>
      <c r="AF13" s="9" t="s">
        <v>54</v>
      </c>
    </row>
    <row r="14" spans="2:32" x14ac:dyDescent="0.3">
      <c r="B14" s="9" t="s">
        <v>5</v>
      </c>
      <c r="C14" s="10">
        <v>57</v>
      </c>
      <c r="D14" s="12" t="s">
        <v>10</v>
      </c>
      <c r="E14" s="9" t="s">
        <v>31</v>
      </c>
      <c r="F14" s="9" t="s">
        <v>10</v>
      </c>
      <c r="G14" s="9" t="s">
        <v>10</v>
      </c>
      <c r="H14" s="10" t="s">
        <v>85</v>
      </c>
      <c r="I14" s="10" t="s">
        <v>89</v>
      </c>
      <c r="J14" s="10"/>
      <c r="K14" s="10"/>
      <c r="L14" s="10" t="s">
        <v>85</v>
      </c>
      <c r="M14" s="10" t="s">
        <v>85</v>
      </c>
      <c r="N14" s="10" t="s">
        <v>116</v>
      </c>
      <c r="O14" s="10">
        <v>0</v>
      </c>
      <c r="P14" s="12" t="s">
        <v>29</v>
      </c>
      <c r="Q14" s="12" t="s">
        <v>29</v>
      </c>
      <c r="R14" s="14" t="s">
        <v>9</v>
      </c>
      <c r="S14" s="14" t="s">
        <v>9</v>
      </c>
      <c r="T14" s="10" t="s">
        <v>85</v>
      </c>
      <c r="U14" s="10" t="s">
        <v>90</v>
      </c>
      <c r="V14" s="10"/>
      <c r="W14" s="10" t="s">
        <v>85</v>
      </c>
      <c r="X14" s="10" t="s">
        <v>85</v>
      </c>
      <c r="Y14" s="10" t="s">
        <v>85</v>
      </c>
      <c r="Z14" s="10" t="s">
        <v>29</v>
      </c>
      <c r="AA14" s="10">
        <v>2</v>
      </c>
      <c r="AB14" s="10" t="s">
        <v>85</v>
      </c>
      <c r="AC14" s="10" t="s">
        <v>85</v>
      </c>
      <c r="AD14" s="26"/>
      <c r="AE14" s="9" t="s">
        <v>6</v>
      </c>
      <c r="AF14" s="9" t="s">
        <v>49</v>
      </c>
    </row>
    <row r="15" spans="2:32" x14ac:dyDescent="0.3">
      <c r="B15" s="9" t="s">
        <v>5</v>
      </c>
      <c r="C15" s="10">
        <v>58</v>
      </c>
      <c r="D15" s="9" t="s">
        <v>16</v>
      </c>
      <c r="E15" s="9" t="s">
        <v>16</v>
      </c>
      <c r="F15" s="13" t="s">
        <v>9</v>
      </c>
      <c r="G15" s="7" t="s">
        <v>7</v>
      </c>
      <c r="H15" s="10" t="s">
        <v>84</v>
      </c>
      <c r="I15" s="10"/>
      <c r="J15" s="10" t="s">
        <v>85</v>
      </c>
      <c r="K15" s="10" t="s">
        <v>85</v>
      </c>
      <c r="L15" s="10"/>
      <c r="M15" s="10"/>
      <c r="N15" s="10" t="s">
        <v>118</v>
      </c>
      <c r="O15" s="10">
        <v>1</v>
      </c>
      <c r="P15" s="12" t="s">
        <v>39</v>
      </c>
      <c r="Q15" s="12" t="s">
        <v>40</v>
      </c>
      <c r="R15" s="9" t="s">
        <v>6</v>
      </c>
      <c r="S15" s="9" t="s">
        <v>11</v>
      </c>
      <c r="T15" s="10" t="s">
        <v>84</v>
      </c>
      <c r="U15" s="10"/>
      <c r="V15" s="10"/>
      <c r="W15" s="10"/>
      <c r="X15" s="10" t="s">
        <v>85</v>
      </c>
      <c r="Y15" s="10" t="s">
        <v>85</v>
      </c>
      <c r="Z15" s="10" t="s">
        <v>116</v>
      </c>
      <c r="AA15" s="10">
        <v>0</v>
      </c>
      <c r="AB15" s="10" t="s">
        <v>85</v>
      </c>
      <c r="AC15" s="10" t="s">
        <v>85</v>
      </c>
      <c r="AD15" s="26"/>
      <c r="AE15" s="9" t="s">
        <v>31</v>
      </c>
      <c r="AF15" s="9" t="s">
        <v>65</v>
      </c>
    </row>
    <row r="16" spans="2:32" x14ac:dyDescent="0.3">
      <c r="B16" s="9" t="s">
        <v>5</v>
      </c>
      <c r="C16" s="10">
        <v>59</v>
      </c>
      <c r="D16" s="12" t="s">
        <v>33</v>
      </c>
      <c r="E16" s="12" t="s">
        <v>34</v>
      </c>
      <c r="F16" s="9" t="s">
        <v>10</v>
      </c>
      <c r="G16" s="9" t="s">
        <v>10</v>
      </c>
      <c r="H16" s="10" t="s">
        <v>85</v>
      </c>
      <c r="I16" s="10" t="s">
        <v>89</v>
      </c>
      <c r="J16" s="10"/>
      <c r="K16" s="10"/>
      <c r="L16" s="10" t="s">
        <v>85</v>
      </c>
      <c r="M16" s="10" t="s">
        <v>85</v>
      </c>
      <c r="N16" s="10" t="s">
        <v>116</v>
      </c>
      <c r="O16" s="10">
        <v>0</v>
      </c>
      <c r="P16" s="9" t="s">
        <v>6</v>
      </c>
      <c r="Q16" s="15" t="s">
        <v>12</v>
      </c>
      <c r="R16" s="9" t="s">
        <v>10</v>
      </c>
      <c r="S16" s="15" t="s">
        <v>12</v>
      </c>
      <c r="T16" s="10" t="s">
        <v>84</v>
      </c>
      <c r="U16" s="10"/>
      <c r="V16" s="10" t="s">
        <v>85</v>
      </c>
      <c r="W16" s="10"/>
      <c r="X16" s="10" t="s">
        <v>85</v>
      </c>
      <c r="Y16" s="10" t="s">
        <v>84</v>
      </c>
      <c r="Z16" s="10" t="s">
        <v>12</v>
      </c>
      <c r="AA16" s="10" t="s">
        <v>84</v>
      </c>
      <c r="AB16" s="10" t="s">
        <v>85</v>
      </c>
      <c r="AC16" s="10" t="s">
        <v>84</v>
      </c>
      <c r="AD16" s="26"/>
      <c r="AE16" s="9" t="s">
        <v>29</v>
      </c>
      <c r="AF16" s="9" t="s">
        <v>43</v>
      </c>
    </row>
    <row r="17" spans="2:32" x14ac:dyDescent="0.3">
      <c r="B17" s="9" t="s">
        <v>5</v>
      </c>
      <c r="C17" s="10">
        <v>60</v>
      </c>
      <c r="D17" s="12" t="s">
        <v>29</v>
      </c>
      <c r="E17" s="12" t="s">
        <v>29</v>
      </c>
      <c r="F17" s="14" t="s">
        <v>9</v>
      </c>
      <c r="G17" s="14" t="s">
        <v>9</v>
      </c>
      <c r="H17" s="10" t="s">
        <v>85</v>
      </c>
      <c r="I17" s="10" t="s">
        <v>90</v>
      </c>
      <c r="J17" s="10"/>
      <c r="K17" s="10" t="s">
        <v>85</v>
      </c>
      <c r="L17" s="10" t="s">
        <v>85</v>
      </c>
      <c r="M17" s="10" t="s">
        <v>85</v>
      </c>
      <c r="N17" s="10" t="s">
        <v>29</v>
      </c>
      <c r="O17" s="10">
        <v>2</v>
      </c>
      <c r="P17" s="12" t="s">
        <v>41</v>
      </c>
      <c r="Q17" s="12" t="s">
        <v>10</v>
      </c>
      <c r="R17" s="9" t="s">
        <v>6</v>
      </c>
      <c r="S17" s="9" t="s">
        <v>10</v>
      </c>
      <c r="T17" s="10" t="s">
        <v>84</v>
      </c>
      <c r="U17" s="10"/>
      <c r="V17" s="10"/>
      <c r="W17" s="10"/>
      <c r="X17" s="10" t="s">
        <v>85</v>
      </c>
      <c r="Y17" s="10" t="s">
        <v>84</v>
      </c>
      <c r="Z17" s="10" t="s">
        <v>116</v>
      </c>
      <c r="AA17" s="10">
        <v>0</v>
      </c>
      <c r="AB17" s="10" t="s">
        <v>85</v>
      </c>
      <c r="AC17" s="10" t="s">
        <v>85</v>
      </c>
      <c r="AD17" s="26"/>
      <c r="AE17" s="9" t="s">
        <v>44</v>
      </c>
      <c r="AF17" s="9" t="s">
        <v>45</v>
      </c>
    </row>
    <row r="18" spans="2:32" x14ac:dyDescent="0.3">
      <c r="B18" s="9" t="s">
        <v>5</v>
      </c>
      <c r="C18" s="10">
        <v>61</v>
      </c>
      <c r="D18" s="12" t="s">
        <v>10</v>
      </c>
      <c r="E18" s="12" t="s">
        <v>31</v>
      </c>
      <c r="F18" s="9" t="s">
        <v>14</v>
      </c>
      <c r="G18" s="9" t="s">
        <v>10</v>
      </c>
      <c r="H18" s="10" t="s">
        <v>85</v>
      </c>
      <c r="I18" s="10" t="s">
        <v>89</v>
      </c>
      <c r="J18" s="10"/>
      <c r="K18" s="10"/>
      <c r="L18" s="10" t="s">
        <v>85</v>
      </c>
      <c r="M18" s="10" t="s">
        <v>85</v>
      </c>
      <c r="N18" s="10" t="s">
        <v>116</v>
      </c>
      <c r="O18" s="10">
        <v>0</v>
      </c>
      <c r="P18" s="9" t="s">
        <v>47</v>
      </c>
      <c r="Q18" s="9" t="s">
        <v>47</v>
      </c>
      <c r="R18" s="9" t="s">
        <v>13</v>
      </c>
      <c r="S18" s="9" t="s">
        <v>10</v>
      </c>
      <c r="T18" s="10" t="s">
        <v>85</v>
      </c>
      <c r="U18" s="10" t="s">
        <v>89</v>
      </c>
      <c r="V18" s="10"/>
      <c r="W18" s="10"/>
      <c r="X18" s="10"/>
      <c r="Y18" s="10"/>
      <c r="Z18" s="10" t="s">
        <v>116</v>
      </c>
      <c r="AA18" s="10">
        <v>0</v>
      </c>
      <c r="AB18" s="10" t="s">
        <v>85</v>
      </c>
      <c r="AC18" s="10" t="s">
        <v>84</v>
      </c>
      <c r="AD18" s="26"/>
      <c r="AE18" s="9" t="s">
        <v>16</v>
      </c>
      <c r="AF18" s="9" t="s">
        <v>46</v>
      </c>
    </row>
    <row r="19" spans="2:32" x14ac:dyDescent="0.3">
      <c r="B19" s="9" t="s">
        <v>5</v>
      </c>
      <c r="C19" s="10">
        <v>62</v>
      </c>
      <c r="D19" s="9" t="s">
        <v>6</v>
      </c>
      <c r="E19" s="12" t="s">
        <v>10</v>
      </c>
      <c r="F19" s="9" t="s">
        <v>10</v>
      </c>
      <c r="G19" s="9" t="s">
        <v>10</v>
      </c>
      <c r="H19" s="10" t="s">
        <v>85</v>
      </c>
      <c r="I19" s="10" t="s">
        <v>89</v>
      </c>
      <c r="J19" s="10"/>
      <c r="K19" s="10"/>
      <c r="L19" s="10" t="s">
        <v>85</v>
      </c>
      <c r="M19" s="10" t="s">
        <v>85</v>
      </c>
      <c r="N19" s="10" t="s">
        <v>116</v>
      </c>
      <c r="O19" s="10">
        <v>0</v>
      </c>
      <c r="P19" s="11" t="s">
        <v>6</v>
      </c>
      <c r="Q19" s="11" t="s">
        <v>29</v>
      </c>
      <c r="R19" s="9" t="s">
        <v>10</v>
      </c>
      <c r="S19" s="9" t="s">
        <v>10</v>
      </c>
      <c r="T19" s="10" t="s">
        <v>85</v>
      </c>
      <c r="U19" s="10" t="s">
        <v>89</v>
      </c>
      <c r="V19" s="10"/>
      <c r="W19" s="10"/>
      <c r="X19" s="10" t="s">
        <v>84</v>
      </c>
      <c r="Y19" s="10" t="s">
        <v>84</v>
      </c>
      <c r="Z19" s="10" t="s">
        <v>116</v>
      </c>
      <c r="AA19" s="10">
        <v>0</v>
      </c>
      <c r="AB19" s="10" t="s">
        <v>84</v>
      </c>
      <c r="AC19" s="10" t="s">
        <v>84</v>
      </c>
      <c r="AD19" s="26"/>
      <c r="AE19" s="9" t="s">
        <v>47</v>
      </c>
      <c r="AF19" s="9" t="s">
        <v>48</v>
      </c>
    </row>
    <row r="20" spans="2:32" x14ac:dyDescent="0.3">
      <c r="B20" s="9" t="s">
        <v>5</v>
      </c>
      <c r="C20" s="10">
        <v>63</v>
      </c>
      <c r="D20" s="9" t="s">
        <v>6</v>
      </c>
      <c r="E20" s="12" t="s">
        <v>10</v>
      </c>
      <c r="F20" s="9" t="s">
        <v>10</v>
      </c>
      <c r="G20" s="9" t="s">
        <v>10</v>
      </c>
      <c r="H20" s="10" t="s">
        <v>85</v>
      </c>
      <c r="I20" s="10" t="s">
        <v>89</v>
      </c>
      <c r="J20" s="10"/>
      <c r="K20" s="10"/>
      <c r="L20" s="10" t="s">
        <v>85</v>
      </c>
      <c r="M20" s="10" t="s">
        <v>85</v>
      </c>
      <c r="N20" s="10" t="s">
        <v>116</v>
      </c>
      <c r="O20" s="10">
        <v>0</v>
      </c>
      <c r="P20" s="11" t="s">
        <v>6</v>
      </c>
      <c r="Q20" s="9" t="s">
        <v>16</v>
      </c>
      <c r="R20" s="9" t="s">
        <v>10</v>
      </c>
      <c r="S20" s="9" t="s">
        <v>10</v>
      </c>
      <c r="T20" s="10" t="s">
        <v>85</v>
      </c>
      <c r="U20" s="10" t="s">
        <v>89</v>
      </c>
      <c r="V20" s="10"/>
      <c r="W20" s="10"/>
      <c r="X20" s="10" t="s">
        <v>84</v>
      </c>
      <c r="Y20" s="10" t="s">
        <v>84</v>
      </c>
      <c r="Z20" s="10" t="s">
        <v>116</v>
      </c>
      <c r="AA20" s="10">
        <v>0</v>
      </c>
      <c r="AB20" s="10" t="s">
        <v>84</v>
      </c>
      <c r="AC20" s="10" t="s">
        <v>84</v>
      </c>
    </row>
    <row r="21" spans="2:32" x14ac:dyDescent="0.3">
      <c r="B21" s="9" t="s">
        <v>5</v>
      </c>
      <c r="C21" s="10">
        <v>64</v>
      </c>
      <c r="D21" s="9" t="s">
        <v>6</v>
      </c>
      <c r="E21" s="12" t="s">
        <v>29</v>
      </c>
      <c r="F21" s="14" t="s">
        <v>9</v>
      </c>
      <c r="G21" s="14" t="s">
        <v>9</v>
      </c>
      <c r="H21" s="10" t="s">
        <v>85</v>
      </c>
      <c r="I21" s="10" t="s">
        <v>90</v>
      </c>
      <c r="J21" s="10"/>
      <c r="K21" s="10" t="s">
        <v>85</v>
      </c>
      <c r="L21" s="10" t="s">
        <v>85</v>
      </c>
      <c r="M21" s="10" t="s">
        <v>85</v>
      </c>
      <c r="N21" s="10" t="s">
        <v>29</v>
      </c>
      <c r="O21" s="10">
        <v>2</v>
      </c>
      <c r="P21" s="9" t="s">
        <v>42</v>
      </c>
      <c r="Q21" s="12" t="s">
        <v>10</v>
      </c>
      <c r="R21" s="9" t="s">
        <v>13</v>
      </c>
      <c r="S21" s="25" t="s">
        <v>8</v>
      </c>
      <c r="T21" s="10" t="s">
        <v>84</v>
      </c>
      <c r="U21" s="10"/>
      <c r="V21" s="10" t="s">
        <v>85</v>
      </c>
      <c r="W21" s="10"/>
      <c r="X21" s="10" t="s">
        <v>85</v>
      </c>
      <c r="Y21" s="10" t="s">
        <v>84</v>
      </c>
      <c r="Z21" s="10" t="s">
        <v>117</v>
      </c>
      <c r="AA21" s="10">
        <v>0</v>
      </c>
      <c r="AB21" s="10" t="s">
        <v>85</v>
      </c>
      <c r="AC21" s="10" t="s">
        <v>85</v>
      </c>
      <c r="AE21" s="2" t="s">
        <v>135</v>
      </c>
    </row>
    <row r="22" spans="2:32" x14ac:dyDescent="0.3">
      <c r="B22" s="9" t="s">
        <v>5</v>
      </c>
      <c r="C22" s="10">
        <v>65</v>
      </c>
      <c r="D22" s="9" t="s">
        <v>52</v>
      </c>
      <c r="E22" s="12" t="s">
        <v>10</v>
      </c>
      <c r="F22" s="9" t="s">
        <v>10</v>
      </c>
      <c r="G22" s="25" t="s">
        <v>8</v>
      </c>
      <c r="H22" s="10" t="s">
        <v>84</v>
      </c>
      <c r="I22" s="10"/>
      <c r="J22" s="10" t="s">
        <v>85</v>
      </c>
      <c r="K22" s="10"/>
      <c r="L22" s="10" t="s">
        <v>85</v>
      </c>
      <c r="M22" s="10" t="s">
        <v>84</v>
      </c>
      <c r="N22" s="10" t="s">
        <v>117</v>
      </c>
      <c r="O22" s="10">
        <v>0</v>
      </c>
      <c r="P22" s="9" t="s">
        <v>26</v>
      </c>
      <c r="Q22" s="12" t="s">
        <v>31</v>
      </c>
      <c r="R22" s="9" t="s">
        <v>6</v>
      </c>
      <c r="S22" s="9" t="s">
        <v>7</v>
      </c>
      <c r="T22" s="10" t="s">
        <v>85</v>
      </c>
      <c r="U22" s="10" t="s">
        <v>31</v>
      </c>
      <c r="V22" s="10"/>
      <c r="W22" s="10"/>
      <c r="X22" s="10" t="s">
        <v>85</v>
      </c>
      <c r="Y22" s="10" t="s">
        <v>85</v>
      </c>
      <c r="Z22" s="10" t="s">
        <v>116</v>
      </c>
      <c r="AA22" s="10">
        <v>0</v>
      </c>
      <c r="AB22" s="10" t="s">
        <v>85</v>
      </c>
      <c r="AC22" s="10" t="s">
        <v>84</v>
      </c>
      <c r="AD22" s="26"/>
      <c r="AE22" s="9" t="s">
        <v>109</v>
      </c>
    </row>
    <row r="23" spans="2:32" x14ac:dyDescent="0.3">
      <c r="B23" s="9" t="s">
        <v>5</v>
      </c>
      <c r="C23" s="10">
        <v>66</v>
      </c>
      <c r="D23" s="9" t="s">
        <v>6</v>
      </c>
      <c r="E23" s="15" t="s">
        <v>12</v>
      </c>
      <c r="F23" s="9" t="s">
        <v>10</v>
      </c>
      <c r="G23" s="15" t="s">
        <v>12</v>
      </c>
      <c r="H23" s="10" t="s">
        <v>84</v>
      </c>
      <c r="I23" s="10"/>
      <c r="J23" s="10" t="s">
        <v>85</v>
      </c>
      <c r="K23" s="10"/>
      <c r="L23" s="10" t="s">
        <v>85</v>
      </c>
      <c r="M23" s="10" t="s">
        <v>84</v>
      </c>
      <c r="N23" s="10" t="s">
        <v>12</v>
      </c>
      <c r="O23" s="10" t="s">
        <v>84</v>
      </c>
      <c r="P23" s="12" t="s">
        <v>10</v>
      </c>
      <c r="Q23" s="12" t="s">
        <v>10</v>
      </c>
      <c r="R23" s="9" t="s">
        <v>10</v>
      </c>
      <c r="S23" s="9" t="s">
        <v>20</v>
      </c>
      <c r="T23" s="10" t="s">
        <v>85</v>
      </c>
      <c r="U23" s="10" t="s">
        <v>89</v>
      </c>
      <c r="V23" s="10"/>
      <c r="W23" s="10"/>
      <c r="X23" s="10" t="s">
        <v>85</v>
      </c>
      <c r="Y23" s="10" t="s">
        <v>85</v>
      </c>
      <c r="Z23" s="10" t="s">
        <v>116</v>
      </c>
      <c r="AA23" s="10">
        <v>0</v>
      </c>
      <c r="AB23" s="10" t="s">
        <v>85</v>
      </c>
      <c r="AC23" s="10" t="s">
        <v>84</v>
      </c>
      <c r="AD23" s="26"/>
      <c r="AE23" s="9" t="s">
        <v>72</v>
      </c>
    </row>
    <row r="24" spans="2:32" x14ac:dyDescent="0.3">
      <c r="B24" s="9" t="s">
        <v>5</v>
      </c>
      <c r="C24" s="10">
        <v>67</v>
      </c>
      <c r="D24" s="11" t="s">
        <v>29</v>
      </c>
      <c r="E24" s="11" t="s">
        <v>31</v>
      </c>
      <c r="F24" s="9" t="s">
        <v>10</v>
      </c>
      <c r="G24" s="9" t="s">
        <v>15</v>
      </c>
      <c r="H24" s="10" t="s">
        <v>85</v>
      </c>
      <c r="I24" s="10" t="s">
        <v>89</v>
      </c>
      <c r="J24" s="10"/>
      <c r="K24" s="10"/>
      <c r="L24" s="10" t="s">
        <v>84</v>
      </c>
      <c r="M24" s="10" t="s">
        <v>84</v>
      </c>
      <c r="N24" s="10" t="s">
        <v>116</v>
      </c>
      <c r="O24" s="10">
        <v>0</v>
      </c>
      <c r="P24" s="9" t="s">
        <v>29</v>
      </c>
      <c r="Q24" s="9" t="s">
        <v>10</v>
      </c>
      <c r="R24" s="9" t="s">
        <v>6</v>
      </c>
      <c r="S24" s="9" t="s">
        <v>7</v>
      </c>
      <c r="T24" s="10" t="s">
        <v>85</v>
      </c>
      <c r="U24" s="10" t="s">
        <v>31</v>
      </c>
      <c r="V24" s="10"/>
      <c r="W24" s="10"/>
      <c r="X24" s="10" t="s">
        <v>84</v>
      </c>
      <c r="Y24" s="10" t="s">
        <v>84</v>
      </c>
      <c r="Z24" s="10" t="s">
        <v>116</v>
      </c>
      <c r="AA24" s="10">
        <v>0</v>
      </c>
      <c r="AB24" s="10" t="s">
        <v>85</v>
      </c>
      <c r="AC24" s="10" t="s">
        <v>84</v>
      </c>
      <c r="AD24" s="26"/>
      <c r="AE24" s="9" t="s">
        <v>71</v>
      </c>
    </row>
    <row r="25" spans="2:32" x14ac:dyDescent="0.3">
      <c r="B25" s="9" t="s">
        <v>5</v>
      </c>
      <c r="C25" s="10">
        <v>68</v>
      </c>
      <c r="D25" s="12" t="s">
        <v>42</v>
      </c>
      <c r="E25" s="12" t="s">
        <v>6</v>
      </c>
      <c r="F25" s="9" t="s">
        <v>6</v>
      </c>
      <c r="G25" s="9" t="s">
        <v>7</v>
      </c>
      <c r="H25" s="10" t="s">
        <v>85</v>
      </c>
      <c r="I25" s="10" t="s">
        <v>31</v>
      </c>
      <c r="J25" s="10"/>
      <c r="K25" s="10"/>
      <c r="L25" s="10" t="s">
        <v>85</v>
      </c>
      <c r="M25" s="10" t="s">
        <v>85</v>
      </c>
      <c r="N25" s="10" t="s">
        <v>116</v>
      </c>
      <c r="O25" s="10">
        <v>0</v>
      </c>
      <c r="P25" s="9" t="s">
        <v>47</v>
      </c>
      <c r="Q25" s="9" t="s">
        <v>47</v>
      </c>
      <c r="R25" s="9" t="s">
        <v>47</v>
      </c>
      <c r="S25" s="9" t="s">
        <v>47</v>
      </c>
      <c r="T25" s="10"/>
      <c r="U25" s="10"/>
      <c r="V25" s="10"/>
      <c r="W25" s="10"/>
      <c r="X25" s="10"/>
      <c r="Y25" s="10"/>
      <c r="Z25" s="9" t="s">
        <v>47</v>
      </c>
      <c r="AA25" s="9">
        <v>0</v>
      </c>
      <c r="AB25" s="10" t="s">
        <v>47</v>
      </c>
      <c r="AC25" s="10" t="s">
        <v>84</v>
      </c>
      <c r="AE25" t="s">
        <v>138</v>
      </c>
    </row>
    <row r="26" spans="2:32" x14ac:dyDescent="0.3">
      <c r="B26" s="9" t="s">
        <v>5</v>
      </c>
      <c r="C26" s="10">
        <v>69</v>
      </c>
      <c r="D26" s="9" t="s">
        <v>16</v>
      </c>
      <c r="E26" s="9" t="s">
        <v>16</v>
      </c>
      <c r="F26" s="14" t="s">
        <v>9</v>
      </c>
      <c r="G26" s="14" t="s">
        <v>9</v>
      </c>
      <c r="H26" s="10" t="s">
        <v>85</v>
      </c>
      <c r="I26" s="10" t="s">
        <v>90</v>
      </c>
      <c r="J26" s="10"/>
      <c r="K26" s="10" t="s">
        <v>85</v>
      </c>
      <c r="L26" s="10"/>
      <c r="M26" s="10"/>
      <c r="N26" s="10" t="s">
        <v>29</v>
      </c>
      <c r="O26" s="10">
        <v>2</v>
      </c>
      <c r="P26" s="11" t="s">
        <v>6</v>
      </c>
      <c r="Q26" s="11" t="s">
        <v>53</v>
      </c>
      <c r="R26" s="9" t="s">
        <v>10</v>
      </c>
      <c r="S26" s="9" t="s">
        <v>10</v>
      </c>
      <c r="T26" s="10" t="s">
        <v>85</v>
      </c>
      <c r="U26" s="10" t="s">
        <v>89</v>
      </c>
      <c r="V26" s="10"/>
      <c r="W26" s="10"/>
      <c r="X26" s="10" t="s">
        <v>84</v>
      </c>
      <c r="Y26" s="10" t="s">
        <v>84</v>
      </c>
      <c r="Z26" s="10" t="s">
        <v>116</v>
      </c>
      <c r="AA26" s="10">
        <v>0</v>
      </c>
      <c r="AB26" s="10" t="s">
        <v>85</v>
      </c>
      <c r="AC26" s="10" t="s">
        <v>85</v>
      </c>
      <c r="AE26" s="29" t="s">
        <v>139</v>
      </c>
    </row>
    <row r="27" spans="2:32" x14ac:dyDescent="0.3">
      <c r="B27" s="9" t="s">
        <v>5</v>
      </c>
      <c r="C27" s="10">
        <v>70</v>
      </c>
      <c r="D27" s="11" t="s">
        <v>29</v>
      </c>
      <c r="E27" s="11" t="s">
        <v>105</v>
      </c>
      <c r="F27" s="9" t="s">
        <v>10</v>
      </c>
      <c r="G27" s="9" t="s">
        <v>7</v>
      </c>
      <c r="H27" s="10" t="s">
        <v>84</v>
      </c>
      <c r="I27" s="10"/>
      <c r="J27" s="10"/>
      <c r="K27" s="10"/>
      <c r="L27" s="10" t="s">
        <v>84</v>
      </c>
      <c r="M27" s="10" t="s">
        <v>84</v>
      </c>
      <c r="N27" s="10" t="s">
        <v>116</v>
      </c>
      <c r="O27" s="10">
        <v>0</v>
      </c>
      <c r="P27" s="12" t="s">
        <v>6</v>
      </c>
      <c r="Q27" s="9" t="s">
        <v>29</v>
      </c>
      <c r="R27" s="9" t="s">
        <v>6</v>
      </c>
      <c r="S27" s="9" t="s">
        <v>11</v>
      </c>
      <c r="T27" s="10" t="s">
        <v>84</v>
      </c>
      <c r="U27" s="10"/>
      <c r="V27" s="10"/>
      <c r="W27" s="10"/>
      <c r="X27" s="10" t="s">
        <v>85</v>
      </c>
      <c r="Y27" s="10" t="s">
        <v>84</v>
      </c>
      <c r="Z27" s="10" t="s">
        <v>116</v>
      </c>
      <c r="AA27" s="10">
        <v>0</v>
      </c>
      <c r="AB27" s="10" t="s">
        <v>85</v>
      </c>
      <c r="AC27" s="10" t="s">
        <v>84</v>
      </c>
    </row>
    <row r="28" spans="2:32" x14ac:dyDescent="0.3">
      <c r="B28" s="9" t="s">
        <v>5</v>
      </c>
      <c r="C28" s="10">
        <v>71</v>
      </c>
      <c r="D28" s="9" t="s">
        <v>29</v>
      </c>
      <c r="E28" s="12" t="s">
        <v>10</v>
      </c>
      <c r="F28" s="9" t="s">
        <v>10</v>
      </c>
      <c r="G28" s="9" t="s">
        <v>10</v>
      </c>
      <c r="H28" s="10" t="s">
        <v>85</v>
      </c>
      <c r="I28" s="10" t="s">
        <v>89</v>
      </c>
      <c r="J28" s="10"/>
      <c r="K28" s="10"/>
      <c r="L28" s="10" t="s">
        <v>85</v>
      </c>
      <c r="M28" s="10" t="s">
        <v>85</v>
      </c>
      <c r="N28" s="10" t="s">
        <v>116</v>
      </c>
      <c r="O28" s="10">
        <v>0</v>
      </c>
      <c r="P28" s="9" t="s">
        <v>6</v>
      </c>
      <c r="Q28" s="12" t="s">
        <v>29</v>
      </c>
      <c r="R28" s="14" t="s">
        <v>9</v>
      </c>
      <c r="S28" s="9" t="s">
        <v>17</v>
      </c>
      <c r="T28" s="10" t="s">
        <v>84</v>
      </c>
      <c r="U28" s="10"/>
      <c r="V28" s="10"/>
      <c r="W28" s="10" t="s">
        <v>85</v>
      </c>
      <c r="X28" s="10" t="s">
        <v>85</v>
      </c>
      <c r="Y28" s="10" t="s">
        <v>84</v>
      </c>
      <c r="Z28" s="10" t="s">
        <v>118</v>
      </c>
      <c r="AA28" s="10">
        <v>1</v>
      </c>
      <c r="AB28" s="10" t="s">
        <v>85</v>
      </c>
      <c r="AC28" s="10" t="s">
        <v>85</v>
      </c>
      <c r="AD28" s="26"/>
      <c r="AE28" s="5" t="s">
        <v>73</v>
      </c>
    </row>
    <row r="29" spans="2:32" x14ac:dyDescent="0.3">
      <c r="B29" s="9" t="s">
        <v>5</v>
      </c>
      <c r="C29" s="10">
        <v>72</v>
      </c>
      <c r="D29" s="9" t="s">
        <v>31</v>
      </c>
      <c r="E29" s="12" t="s">
        <v>10</v>
      </c>
      <c r="F29" s="9" t="s">
        <v>10</v>
      </c>
      <c r="G29" s="9" t="s">
        <v>10</v>
      </c>
      <c r="H29" s="10" t="s">
        <v>85</v>
      </c>
      <c r="I29" s="10" t="s">
        <v>89</v>
      </c>
      <c r="J29" s="10"/>
      <c r="K29" s="10"/>
      <c r="L29" s="10" t="s">
        <v>85</v>
      </c>
      <c r="M29" s="10" t="s">
        <v>85</v>
      </c>
      <c r="N29" s="10" t="s">
        <v>116</v>
      </c>
      <c r="O29" s="10">
        <v>0</v>
      </c>
      <c r="P29" s="9" t="s">
        <v>6</v>
      </c>
      <c r="Q29" s="12" t="s">
        <v>26</v>
      </c>
      <c r="R29" s="9" t="s">
        <v>10</v>
      </c>
      <c r="S29" s="9" t="s">
        <v>55</v>
      </c>
      <c r="T29" s="10" t="s">
        <v>84</v>
      </c>
      <c r="U29" s="10"/>
      <c r="V29" s="10"/>
      <c r="W29" s="10"/>
      <c r="X29" s="10" t="s">
        <v>85</v>
      </c>
      <c r="Y29" s="10" t="s">
        <v>84</v>
      </c>
      <c r="Z29" s="10" t="s">
        <v>116</v>
      </c>
      <c r="AA29" s="10">
        <v>0</v>
      </c>
      <c r="AB29" s="10" t="s">
        <v>84</v>
      </c>
      <c r="AC29" s="10" t="s">
        <v>84</v>
      </c>
      <c r="AD29" s="26"/>
      <c r="AE29" s="14" t="s">
        <v>133</v>
      </c>
      <c r="AF29" s="9" t="s">
        <v>132</v>
      </c>
    </row>
    <row r="30" spans="2:32" x14ac:dyDescent="0.3">
      <c r="B30" s="9" t="s">
        <v>5</v>
      </c>
      <c r="C30" s="10">
        <v>73</v>
      </c>
      <c r="D30" s="9" t="s">
        <v>6</v>
      </c>
      <c r="E30" s="12" t="s">
        <v>10</v>
      </c>
      <c r="F30" s="9" t="s">
        <v>10</v>
      </c>
      <c r="G30" s="9" t="s">
        <v>34</v>
      </c>
      <c r="H30" s="10" t="s">
        <v>85</v>
      </c>
      <c r="I30" s="10" t="s">
        <v>89</v>
      </c>
      <c r="J30" s="10"/>
      <c r="K30" s="10"/>
      <c r="L30" s="10" t="s">
        <v>85</v>
      </c>
      <c r="M30" s="10" t="s">
        <v>85</v>
      </c>
      <c r="N30" s="10" t="s">
        <v>116</v>
      </c>
      <c r="O30" s="10">
        <v>0</v>
      </c>
      <c r="P30" s="12" t="s">
        <v>10</v>
      </c>
      <c r="Q30" s="12" t="s">
        <v>10</v>
      </c>
      <c r="R30" s="9" t="s">
        <v>10</v>
      </c>
      <c r="S30" s="9" t="s">
        <v>56</v>
      </c>
      <c r="T30" s="10" t="s">
        <v>85</v>
      </c>
      <c r="U30" s="10" t="s">
        <v>89</v>
      </c>
      <c r="V30" s="10"/>
      <c r="W30" s="10"/>
      <c r="X30" s="10" t="s">
        <v>85</v>
      </c>
      <c r="Y30" s="10" t="s">
        <v>85</v>
      </c>
      <c r="Z30" s="10" t="s">
        <v>116</v>
      </c>
      <c r="AA30" s="10">
        <v>0</v>
      </c>
      <c r="AB30" s="10" t="s">
        <v>84</v>
      </c>
      <c r="AC30" s="10" t="s">
        <v>84</v>
      </c>
      <c r="AD30" s="26"/>
      <c r="AE30" s="15" t="s">
        <v>12</v>
      </c>
      <c r="AF30" s="9" t="s">
        <v>74</v>
      </c>
    </row>
    <row r="31" spans="2:32" x14ac:dyDescent="0.3">
      <c r="B31" s="9" t="s">
        <v>5</v>
      </c>
      <c r="C31" s="10">
        <v>74</v>
      </c>
      <c r="D31" s="12" t="s">
        <v>31</v>
      </c>
      <c r="E31" s="12" t="s">
        <v>31</v>
      </c>
      <c r="F31" s="9" t="s">
        <v>6</v>
      </c>
      <c r="G31" s="9" t="s">
        <v>7</v>
      </c>
      <c r="H31" s="10" t="s">
        <v>85</v>
      </c>
      <c r="I31" s="10" t="s">
        <v>31</v>
      </c>
      <c r="J31" s="10"/>
      <c r="K31" s="10"/>
      <c r="L31" s="10" t="s">
        <v>85</v>
      </c>
      <c r="M31" s="10" t="s">
        <v>85</v>
      </c>
      <c r="N31" s="10" t="s">
        <v>116</v>
      </c>
      <c r="O31" s="10">
        <v>0</v>
      </c>
      <c r="P31" s="9" t="s">
        <v>6</v>
      </c>
      <c r="Q31" s="12" t="s">
        <v>10</v>
      </c>
      <c r="R31" s="9" t="s">
        <v>18</v>
      </c>
      <c r="S31" s="9" t="s">
        <v>10</v>
      </c>
      <c r="T31" s="10" t="s">
        <v>85</v>
      </c>
      <c r="U31" s="10" t="s">
        <v>89</v>
      </c>
      <c r="V31" s="10"/>
      <c r="W31" s="10"/>
      <c r="X31" s="10" t="s">
        <v>85</v>
      </c>
      <c r="Y31" s="10" t="s">
        <v>85</v>
      </c>
      <c r="Z31" s="10" t="s">
        <v>116</v>
      </c>
      <c r="AA31" s="10">
        <v>0</v>
      </c>
      <c r="AB31" s="10" t="s">
        <v>85</v>
      </c>
      <c r="AC31" s="10" t="s">
        <v>84</v>
      </c>
      <c r="AD31" s="26"/>
      <c r="AE31" s="11"/>
      <c r="AF31" s="9" t="s">
        <v>75</v>
      </c>
    </row>
    <row r="32" spans="2:32" x14ac:dyDescent="0.3">
      <c r="B32" s="9" t="s">
        <v>5</v>
      </c>
      <c r="C32" s="10">
        <v>75</v>
      </c>
      <c r="D32" s="12" t="s">
        <v>31</v>
      </c>
      <c r="E32" s="12" t="s">
        <v>57</v>
      </c>
      <c r="F32" s="9" t="s">
        <v>10</v>
      </c>
      <c r="G32" s="9" t="s">
        <v>7</v>
      </c>
      <c r="H32" s="10" t="s">
        <v>84</v>
      </c>
      <c r="I32" s="10"/>
      <c r="J32" s="10"/>
      <c r="K32" s="10"/>
      <c r="L32" s="10" t="s">
        <v>85</v>
      </c>
      <c r="M32" s="10" t="s">
        <v>84</v>
      </c>
      <c r="N32" s="10" t="s">
        <v>116</v>
      </c>
      <c r="O32" s="10">
        <v>0</v>
      </c>
      <c r="P32" s="9" t="s">
        <v>6</v>
      </c>
      <c r="Q32" s="12" t="s">
        <v>29</v>
      </c>
      <c r="R32" s="14" t="s">
        <v>9</v>
      </c>
      <c r="S32" s="14" t="s">
        <v>19</v>
      </c>
      <c r="T32" s="10" t="s">
        <v>85</v>
      </c>
      <c r="U32" s="10" t="s">
        <v>90</v>
      </c>
      <c r="V32" s="10"/>
      <c r="W32" s="10" t="s">
        <v>85</v>
      </c>
      <c r="X32" s="10" t="s">
        <v>85</v>
      </c>
      <c r="Y32" s="10" t="s">
        <v>85</v>
      </c>
      <c r="Z32" s="10" t="s">
        <v>29</v>
      </c>
      <c r="AA32" s="10">
        <v>2</v>
      </c>
      <c r="AB32" s="10" t="s">
        <v>85</v>
      </c>
      <c r="AC32" s="10" t="s">
        <v>85</v>
      </c>
      <c r="AD32" s="26"/>
      <c r="AE32" s="12"/>
      <c r="AF32" s="9" t="s">
        <v>76</v>
      </c>
    </row>
    <row r="33" spans="2:32" x14ac:dyDescent="0.3">
      <c r="B33" s="9" t="s">
        <v>5</v>
      </c>
      <c r="C33" s="10">
        <v>76</v>
      </c>
      <c r="D33" s="12" t="s">
        <v>37</v>
      </c>
      <c r="E33" s="12" t="s">
        <v>29</v>
      </c>
      <c r="F33" s="13" t="s">
        <v>9</v>
      </c>
      <c r="G33" s="7" t="s">
        <v>7</v>
      </c>
      <c r="H33" s="10" t="s">
        <v>84</v>
      </c>
      <c r="I33" s="10"/>
      <c r="J33" s="10" t="s">
        <v>85</v>
      </c>
      <c r="K33" s="10" t="s">
        <v>85</v>
      </c>
      <c r="L33" s="10" t="s">
        <v>85</v>
      </c>
      <c r="M33" s="10" t="s">
        <v>85</v>
      </c>
      <c r="N33" s="10" t="s">
        <v>118</v>
      </c>
      <c r="O33" s="10">
        <v>1</v>
      </c>
      <c r="P33" s="9" t="s">
        <v>30</v>
      </c>
      <c r="Q33" s="12" t="s">
        <v>31</v>
      </c>
      <c r="R33" s="9" t="s">
        <v>7</v>
      </c>
      <c r="S33" s="9" t="s">
        <v>20</v>
      </c>
      <c r="T33" s="10" t="s">
        <v>84</v>
      </c>
      <c r="U33" s="10"/>
      <c r="V33" s="10"/>
      <c r="W33" s="10"/>
      <c r="X33" s="10" t="s">
        <v>85</v>
      </c>
      <c r="Y33" s="10" t="s">
        <v>84</v>
      </c>
      <c r="Z33" s="10" t="s">
        <v>116</v>
      </c>
      <c r="AA33" s="10">
        <v>0</v>
      </c>
      <c r="AB33" s="10" t="s">
        <v>85</v>
      </c>
      <c r="AC33" s="10" t="s">
        <v>85</v>
      </c>
      <c r="AE33" s="17" t="s">
        <v>77</v>
      </c>
      <c r="AF33" s="9" t="s">
        <v>82</v>
      </c>
    </row>
    <row r="34" spans="2:32" x14ac:dyDescent="0.3">
      <c r="B34" s="9" t="s">
        <v>5</v>
      </c>
      <c r="C34" s="10">
        <v>77</v>
      </c>
      <c r="D34" s="12" t="s">
        <v>58</v>
      </c>
      <c r="E34" s="12" t="s">
        <v>10</v>
      </c>
      <c r="F34" s="9" t="s">
        <v>10</v>
      </c>
      <c r="G34" s="9" t="s">
        <v>10</v>
      </c>
      <c r="H34" s="10" t="s">
        <v>85</v>
      </c>
      <c r="I34" s="10" t="s">
        <v>89</v>
      </c>
      <c r="J34" s="10"/>
      <c r="K34" s="10"/>
      <c r="L34" s="10" t="s">
        <v>85</v>
      </c>
      <c r="M34" s="10" t="s">
        <v>85</v>
      </c>
      <c r="N34" s="10" t="s">
        <v>116</v>
      </c>
      <c r="O34" s="10">
        <v>0</v>
      </c>
      <c r="P34" s="12" t="s">
        <v>10</v>
      </c>
      <c r="Q34" s="12" t="s">
        <v>10</v>
      </c>
      <c r="R34" s="9" t="s">
        <v>21</v>
      </c>
      <c r="S34" s="9" t="s">
        <v>34</v>
      </c>
      <c r="T34" s="10" t="s">
        <v>85</v>
      </c>
      <c r="U34" s="10" t="s">
        <v>89</v>
      </c>
      <c r="V34" s="10"/>
      <c r="W34" s="10"/>
      <c r="X34" s="10" t="s">
        <v>85</v>
      </c>
      <c r="Y34" s="10" t="s">
        <v>85</v>
      </c>
      <c r="Z34" s="10" t="s">
        <v>116</v>
      </c>
      <c r="AA34" s="10">
        <v>0</v>
      </c>
      <c r="AB34" s="10" t="s">
        <v>84</v>
      </c>
      <c r="AC34" s="10" t="s">
        <v>84</v>
      </c>
      <c r="AE34" s="25" t="s">
        <v>8</v>
      </c>
      <c r="AF34" s="16" t="s">
        <v>131</v>
      </c>
    </row>
    <row r="35" spans="2:32" x14ac:dyDescent="0.3">
      <c r="B35" s="9" t="s">
        <v>5</v>
      </c>
      <c r="C35" s="10">
        <v>78</v>
      </c>
      <c r="D35" s="12" t="s">
        <v>31</v>
      </c>
      <c r="E35" s="9" t="s">
        <v>59</v>
      </c>
      <c r="F35" s="9" t="s">
        <v>6</v>
      </c>
      <c r="G35" s="9" t="s">
        <v>7</v>
      </c>
      <c r="H35" s="10" t="s">
        <v>85</v>
      </c>
      <c r="I35" s="10" t="s">
        <v>31</v>
      </c>
      <c r="J35" s="10"/>
      <c r="K35" s="10"/>
      <c r="L35" s="10" t="s">
        <v>85</v>
      </c>
      <c r="M35" s="10" t="s">
        <v>85</v>
      </c>
      <c r="N35" s="10" t="s">
        <v>116</v>
      </c>
      <c r="O35" s="10">
        <v>0</v>
      </c>
      <c r="P35" s="12" t="s">
        <v>32</v>
      </c>
      <c r="Q35" s="9" t="s">
        <v>10</v>
      </c>
      <c r="R35" s="9" t="s">
        <v>6</v>
      </c>
      <c r="S35" s="9" t="s">
        <v>7</v>
      </c>
      <c r="T35" s="10" t="s">
        <v>85</v>
      </c>
      <c r="U35" s="10" t="s">
        <v>31</v>
      </c>
      <c r="V35" s="10"/>
      <c r="W35" s="10"/>
      <c r="X35" s="10" t="s">
        <v>85</v>
      </c>
      <c r="Y35" s="10" t="s">
        <v>85</v>
      </c>
      <c r="Z35" s="10" t="s">
        <v>116</v>
      </c>
      <c r="AA35" s="10">
        <v>0</v>
      </c>
      <c r="AB35" s="10" t="s">
        <v>84</v>
      </c>
      <c r="AC35" s="10" t="s">
        <v>84</v>
      </c>
    </row>
    <row r="36" spans="2:32" x14ac:dyDescent="0.3">
      <c r="B36" s="9" t="s">
        <v>5</v>
      </c>
      <c r="C36" s="10">
        <v>79</v>
      </c>
      <c r="D36" s="9" t="s">
        <v>6</v>
      </c>
      <c r="E36" s="12" t="s">
        <v>10</v>
      </c>
      <c r="F36" s="7" t="s">
        <v>10</v>
      </c>
      <c r="G36" s="7" t="s">
        <v>7</v>
      </c>
      <c r="H36" s="10" t="s">
        <v>84</v>
      </c>
      <c r="I36" s="10"/>
      <c r="J36" s="10" t="s">
        <v>85</v>
      </c>
      <c r="K36" s="10"/>
      <c r="L36" s="10" t="s">
        <v>85</v>
      </c>
      <c r="M36" s="10" t="s">
        <v>84</v>
      </c>
      <c r="N36" s="10" t="s">
        <v>116</v>
      </c>
      <c r="O36" s="10">
        <v>0</v>
      </c>
      <c r="P36" s="9" t="s">
        <v>29</v>
      </c>
      <c r="Q36" s="12" t="s">
        <v>31</v>
      </c>
      <c r="R36" s="9" t="s">
        <v>6</v>
      </c>
      <c r="S36" s="9" t="s">
        <v>7</v>
      </c>
      <c r="T36" s="10" t="s">
        <v>85</v>
      </c>
      <c r="U36" s="10" t="s">
        <v>31</v>
      </c>
      <c r="V36" s="10"/>
      <c r="W36" s="10"/>
      <c r="X36" s="10" t="s">
        <v>85</v>
      </c>
      <c r="Y36" s="10" t="s">
        <v>85</v>
      </c>
      <c r="Z36" s="10" t="s">
        <v>116</v>
      </c>
      <c r="AA36" s="10">
        <v>0</v>
      </c>
      <c r="AB36" s="10" t="s">
        <v>85</v>
      </c>
      <c r="AC36" s="10" t="s">
        <v>84</v>
      </c>
    </row>
    <row r="37" spans="2:32" x14ac:dyDescent="0.3">
      <c r="B37" s="9" t="s">
        <v>5</v>
      </c>
      <c r="C37" s="10">
        <v>80</v>
      </c>
      <c r="D37" s="11" t="s">
        <v>29</v>
      </c>
      <c r="E37" s="11" t="s">
        <v>25</v>
      </c>
      <c r="F37" s="9" t="s">
        <v>10</v>
      </c>
      <c r="G37" s="9" t="s">
        <v>7</v>
      </c>
      <c r="H37" s="10" t="s">
        <v>84</v>
      </c>
      <c r="I37" s="10"/>
      <c r="J37" s="10"/>
      <c r="K37" s="10"/>
      <c r="L37" s="10" t="s">
        <v>84</v>
      </c>
      <c r="M37" s="10" t="s">
        <v>84</v>
      </c>
      <c r="N37" s="10" t="s">
        <v>116</v>
      </c>
      <c r="O37" s="10">
        <v>0</v>
      </c>
      <c r="P37" s="12" t="s">
        <v>29</v>
      </c>
      <c r="Q37" s="9" t="s">
        <v>10</v>
      </c>
      <c r="R37" s="13" t="s">
        <v>9</v>
      </c>
      <c r="S37" s="7" t="s">
        <v>7</v>
      </c>
      <c r="T37" s="10" t="s">
        <v>84</v>
      </c>
      <c r="U37" s="10"/>
      <c r="V37" s="10"/>
      <c r="W37" s="10" t="s">
        <v>85</v>
      </c>
      <c r="X37" s="10" t="s">
        <v>85</v>
      </c>
      <c r="Y37" s="10" t="s">
        <v>84</v>
      </c>
      <c r="Z37" s="10" t="s">
        <v>118</v>
      </c>
      <c r="AA37" s="10">
        <v>1</v>
      </c>
      <c r="AB37" s="10" t="s">
        <v>85</v>
      </c>
      <c r="AC37" s="10" t="s">
        <v>85</v>
      </c>
    </row>
    <row r="38" spans="2:32" x14ac:dyDescent="0.3">
      <c r="B38" s="9" t="s">
        <v>5</v>
      </c>
      <c r="C38" s="10">
        <v>81</v>
      </c>
      <c r="D38" s="9" t="s">
        <v>16</v>
      </c>
      <c r="E38" s="9" t="s">
        <v>16</v>
      </c>
      <c r="F38" s="9" t="s">
        <v>6</v>
      </c>
      <c r="G38" s="9" t="s">
        <v>7</v>
      </c>
      <c r="H38" s="10" t="s">
        <v>85</v>
      </c>
      <c r="I38" s="10" t="s">
        <v>31</v>
      </c>
      <c r="J38" s="10"/>
      <c r="K38" s="10"/>
      <c r="L38" s="10"/>
      <c r="M38" s="10"/>
      <c r="N38" s="10" t="s">
        <v>116</v>
      </c>
      <c r="O38" s="10">
        <v>0</v>
      </c>
      <c r="P38" s="9" t="s">
        <v>29</v>
      </c>
      <c r="Q38" s="12" t="s">
        <v>10</v>
      </c>
      <c r="R38" s="9" t="s">
        <v>10</v>
      </c>
      <c r="S38" s="9" t="s">
        <v>11</v>
      </c>
      <c r="T38" s="10" t="s">
        <v>85</v>
      </c>
      <c r="U38" s="10" t="s">
        <v>89</v>
      </c>
      <c r="V38" s="10"/>
      <c r="W38" s="10"/>
      <c r="X38" s="10" t="s">
        <v>85</v>
      </c>
      <c r="Y38" s="10" t="s">
        <v>85</v>
      </c>
      <c r="Z38" s="10" t="s">
        <v>116</v>
      </c>
      <c r="AA38" s="10">
        <v>0</v>
      </c>
      <c r="AB38" s="10" t="s">
        <v>85</v>
      </c>
      <c r="AC38" s="10" t="s">
        <v>84</v>
      </c>
    </row>
    <row r="39" spans="2:32" x14ac:dyDescent="0.3">
      <c r="B39" s="9" t="s">
        <v>5</v>
      </c>
      <c r="C39" s="10">
        <v>82</v>
      </c>
      <c r="D39" s="12" t="s">
        <v>6</v>
      </c>
      <c r="E39" s="9" t="s">
        <v>10</v>
      </c>
      <c r="F39" s="9" t="s">
        <v>6</v>
      </c>
      <c r="G39" s="9" t="s">
        <v>7</v>
      </c>
      <c r="H39" s="10" t="s">
        <v>85</v>
      </c>
      <c r="I39" s="10" t="s">
        <v>31</v>
      </c>
      <c r="J39" s="10"/>
      <c r="K39" s="10"/>
      <c r="L39" s="10" t="s">
        <v>85</v>
      </c>
      <c r="M39" s="10" t="s">
        <v>85</v>
      </c>
      <c r="N39" s="10" t="s">
        <v>116</v>
      </c>
      <c r="O39" s="10">
        <v>0</v>
      </c>
      <c r="P39" s="12" t="s">
        <v>60</v>
      </c>
      <c r="Q39" s="12" t="s">
        <v>10</v>
      </c>
      <c r="R39" s="9" t="s">
        <v>10</v>
      </c>
      <c r="S39" s="9" t="s">
        <v>10</v>
      </c>
      <c r="T39" s="10" t="s">
        <v>85</v>
      </c>
      <c r="U39" s="10" t="s">
        <v>89</v>
      </c>
      <c r="V39" s="10"/>
      <c r="W39" s="10"/>
      <c r="X39" s="10" t="s">
        <v>85</v>
      </c>
      <c r="Y39" s="10" t="s">
        <v>85</v>
      </c>
      <c r="Z39" s="10" t="s">
        <v>116</v>
      </c>
      <c r="AA39" s="10">
        <v>0</v>
      </c>
      <c r="AB39" s="10" t="s">
        <v>85</v>
      </c>
      <c r="AC39" s="10" t="s">
        <v>84</v>
      </c>
    </row>
    <row r="40" spans="2:32" x14ac:dyDescent="0.3">
      <c r="B40" s="9" t="s">
        <v>5</v>
      </c>
      <c r="C40" s="10">
        <v>83</v>
      </c>
      <c r="D40" s="12" t="s">
        <v>6</v>
      </c>
      <c r="E40" s="12" t="s">
        <v>10</v>
      </c>
      <c r="F40" s="9" t="s">
        <v>6</v>
      </c>
      <c r="G40" s="9" t="s">
        <v>10</v>
      </c>
      <c r="H40" s="10" t="s">
        <v>84</v>
      </c>
      <c r="I40" s="10"/>
      <c r="J40" s="10"/>
      <c r="K40" s="10"/>
      <c r="L40" s="10" t="s">
        <v>85</v>
      </c>
      <c r="M40" s="10" t="s">
        <v>84</v>
      </c>
      <c r="N40" s="10" t="s">
        <v>116</v>
      </c>
      <c r="O40" s="10">
        <v>0</v>
      </c>
      <c r="P40" s="9" t="s">
        <v>6</v>
      </c>
      <c r="Q40" s="12" t="s">
        <v>29</v>
      </c>
      <c r="R40" s="13" t="s">
        <v>9</v>
      </c>
      <c r="S40" s="13" t="s">
        <v>9</v>
      </c>
      <c r="T40" s="10" t="s">
        <v>85</v>
      </c>
      <c r="U40" s="10" t="s">
        <v>90</v>
      </c>
      <c r="V40" s="10"/>
      <c r="W40" s="10" t="s">
        <v>85</v>
      </c>
      <c r="X40" s="10" t="s">
        <v>85</v>
      </c>
      <c r="Y40" s="10" t="s">
        <v>85</v>
      </c>
      <c r="Z40" s="10" t="s">
        <v>29</v>
      </c>
      <c r="AA40" s="10">
        <v>2</v>
      </c>
      <c r="AB40" s="10" t="s">
        <v>85</v>
      </c>
      <c r="AC40" s="10" t="s">
        <v>85</v>
      </c>
    </row>
    <row r="41" spans="2:32" x14ac:dyDescent="0.3">
      <c r="B41" s="9" t="s">
        <v>5</v>
      </c>
      <c r="C41" s="10">
        <v>84</v>
      </c>
      <c r="D41" s="12" t="s">
        <v>42</v>
      </c>
      <c r="E41" s="12" t="s">
        <v>10</v>
      </c>
      <c r="F41" s="14" t="s">
        <v>9</v>
      </c>
      <c r="G41" s="9" t="s">
        <v>10</v>
      </c>
      <c r="H41" s="10" t="s">
        <v>84</v>
      </c>
      <c r="I41" s="10"/>
      <c r="J41" s="10"/>
      <c r="K41" s="10" t="s">
        <v>85</v>
      </c>
      <c r="L41" s="10" t="s">
        <v>85</v>
      </c>
      <c r="M41" s="10" t="s">
        <v>84</v>
      </c>
      <c r="N41" s="10" t="s">
        <v>118</v>
      </c>
      <c r="O41" s="10">
        <v>1</v>
      </c>
      <c r="P41" s="11" t="s">
        <v>29</v>
      </c>
      <c r="Q41" s="11" t="s">
        <v>10</v>
      </c>
      <c r="R41" s="9" t="s">
        <v>7</v>
      </c>
      <c r="S41" s="9" t="s">
        <v>7</v>
      </c>
      <c r="T41" s="10" t="s">
        <v>85</v>
      </c>
      <c r="U41" s="10" t="s">
        <v>31</v>
      </c>
      <c r="V41" s="10"/>
      <c r="W41" s="10"/>
      <c r="X41" s="10" t="s">
        <v>84</v>
      </c>
      <c r="Y41" s="10" t="s">
        <v>84</v>
      </c>
      <c r="Z41" s="10" t="s">
        <v>116</v>
      </c>
      <c r="AA41" s="10">
        <v>0</v>
      </c>
      <c r="AB41" s="10" t="s">
        <v>85</v>
      </c>
      <c r="AC41" s="10" t="s">
        <v>85</v>
      </c>
    </row>
    <row r="42" spans="2:32" x14ac:dyDescent="0.3">
      <c r="B42" s="9" t="s">
        <v>5</v>
      </c>
      <c r="C42" s="10">
        <v>85</v>
      </c>
      <c r="D42" s="12" t="s">
        <v>42</v>
      </c>
      <c r="E42" s="9" t="s">
        <v>10</v>
      </c>
      <c r="F42" s="14" t="s">
        <v>9</v>
      </c>
      <c r="G42" s="25" t="s">
        <v>8</v>
      </c>
      <c r="H42" s="10" t="s">
        <v>84</v>
      </c>
      <c r="I42" s="10"/>
      <c r="J42" s="10" t="s">
        <v>85</v>
      </c>
      <c r="K42" s="10" t="s">
        <v>85</v>
      </c>
      <c r="L42" s="10" t="s">
        <v>85</v>
      </c>
      <c r="M42" s="10" t="s">
        <v>84</v>
      </c>
      <c r="N42" s="10" t="s">
        <v>117</v>
      </c>
      <c r="O42" s="10">
        <v>1</v>
      </c>
      <c r="P42" s="9" t="s">
        <v>29</v>
      </c>
      <c r="Q42" s="12" t="s">
        <v>10</v>
      </c>
      <c r="R42" s="9" t="s">
        <v>10</v>
      </c>
      <c r="S42" s="9" t="s">
        <v>11</v>
      </c>
      <c r="T42" s="10" t="s">
        <v>85</v>
      </c>
      <c r="U42" s="10" t="s">
        <v>89</v>
      </c>
      <c r="V42" s="10"/>
      <c r="W42" s="10"/>
      <c r="X42" s="10" t="s">
        <v>85</v>
      </c>
      <c r="Y42" s="10" t="s">
        <v>85</v>
      </c>
      <c r="Z42" s="10" t="s">
        <v>116</v>
      </c>
      <c r="AA42" s="10">
        <v>0</v>
      </c>
      <c r="AB42" s="10" t="s">
        <v>85</v>
      </c>
      <c r="AC42" s="10" t="s">
        <v>85</v>
      </c>
    </row>
    <row r="43" spans="2:32" x14ac:dyDescent="0.3">
      <c r="B43" s="9" t="s">
        <v>5</v>
      </c>
      <c r="C43" s="10">
        <v>86</v>
      </c>
      <c r="D43" s="9" t="s">
        <v>6</v>
      </c>
      <c r="E43" s="12" t="s">
        <v>10</v>
      </c>
      <c r="F43" s="9" t="s">
        <v>10</v>
      </c>
      <c r="G43" s="9" t="s">
        <v>10</v>
      </c>
      <c r="H43" s="10" t="s">
        <v>85</v>
      </c>
      <c r="I43" s="10" t="s">
        <v>89</v>
      </c>
      <c r="J43" s="10"/>
      <c r="K43" s="10"/>
      <c r="L43" s="10" t="s">
        <v>85</v>
      </c>
      <c r="M43" s="10" t="s">
        <v>85</v>
      </c>
      <c r="N43" s="10" t="s">
        <v>116</v>
      </c>
      <c r="O43" s="10">
        <v>0</v>
      </c>
      <c r="P43" s="9" t="s">
        <v>29</v>
      </c>
      <c r="Q43" s="12" t="s">
        <v>31</v>
      </c>
      <c r="R43" s="7" t="s">
        <v>13</v>
      </c>
      <c r="S43" s="7" t="s">
        <v>7</v>
      </c>
      <c r="T43" s="10" t="s">
        <v>84</v>
      </c>
      <c r="U43" s="10"/>
      <c r="V43" s="10" t="s">
        <v>85</v>
      </c>
      <c r="W43" s="10"/>
      <c r="X43" s="10" t="s">
        <v>85</v>
      </c>
      <c r="Y43" s="10" t="s">
        <v>84</v>
      </c>
      <c r="Z43" s="10" t="s">
        <v>116</v>
      </c>
      <c r="AA43" s="10">
        <v>0</v>
      </c>
      <c r="AB43" s="10" t="s">
        <v>85</v>
      </c>
      <c r="AC43" s="10" t="s">
        <v>84</v>
      </c>
    </row>
    <row r="44" spans="2:32" x14ac:dyDescent="0.3">
      <c r="B44" s="9" t="s">
        <v>5</v>
      </c>
      <c r="C44" s="10">
        <v>87</v>
      </c>
      <c r="D44" s="12" t="s">
        <v>6</v>
      </c>
      <c r="E44" s="9" t="s">
        <v>10</v>
      </c>
      <c r="F44" s="9" t="s">
        <v>6</v>
      </c>
      <c r="G44" s="9" t="s">
        <v>7</v>
      </c>
      <c r="H44" s="10" t="s">
        <v>85</v>
      </c>
      <c r="I44" s="10" t="s">
        <v>31</v>
      </c>
      <c r="J44" s="10"/>
      <c r="K44" s="10"/>
      <c r="L44" s="10" t="s">
        <v>85</v>
      </c>
      <c r="M44" s="10" t="s">
        <v>85</v>
      </c>
      <c r="N44" s="10" t="s">
        <v>116</v>
      </c>
      <c r="O44" s="10">
        <v>0</v>
      </c>
      <c r="P44" s="9" t="s">
        <v>30</v>
      </c>
      <c r="Q44" s="15" t="s">
        <v>12</v>
      </c>
      <c r="R44" s="9" t="s">
        <v>6</v>
      </c>
      <c r="S44" s="9" t="s">
        <v>7</v>
      </c>
      <c r="T44" s="10" t="s">
        <v>85</v>
      </c>
      <c r="U44" s="10" t="s">
        <v>31</v>
      </c>
      <c r="V44" s="10"/>
      <c r="W44" s="10"/>
      <c r="X44" s="10" t="s">
        <v>84</v>
      </c>
      <c r="Y44" s="10" t="s">
        <v>84</v>
      </c>
      <c r="Z44" s="10" t="s">
        <v>116</v>
      </c>
      <c r="AA44" s="10">
        <v>0</v>
      </c>
      <c r="AB44" s="10" t="s">
        <v>84</v>
      </c>
      <c r="AC44" s="10" t="s">
        <v>84</v>
      </c>
    </row>
    <row r="45" spans="2:32" x14ac:dyDescent="0.3">
      <c r="B45" s="9" t="s">
        <v>5</v>
      </c>
      <c r="C45" s="10">
        <v>88</v>
      </c>
      <c r="D45" s="12" t="s">
        <v>42</v>
      </c>
      <c r="E45" s="12" t="s">
        <v>38</v>
      </c>
      <c r="F45" s="9" t="s">
        <v>6</v>
      </c>
      <c r="G45" s="9" t="s">
        <v>7</v>
      </c>
      <c r="H45" s="10" t="s">
        <v>85</v>
      </c>
      <c r="I45" s="10" t="s">
        <v>31</v>
      </c>
      <c r="J45" s="10"/>
      <c r="K45" s="10"/>
      <c r="L45" s="10" t="s">
        <v>85</v>
      </c>
      <c r="M45" s="10" t="s">
        <v>85</v>
      </c>
      <c r="N45" s="10" t="s">
        <v>116</v>
      </c>
      <c r="O45" s="10">
        <v>0</v>
      </c>
      <c r="P45" s="12" t="s">
        <v>10</v>
      </c>
      <c r="Q45" s="12" t="s">
        <v>10</v>
      </c>
      <c r="R45" s="9" t="s">
        <v>10</v>
      </c>
      <c r="S45" s="9" t="s">
        <v>7</v>
      </c>
      <c r="T45" s="10" t="s">
        <v>84</v>
      </c>
      <c r="U45" s="10"/>
      <c r="V45" s="10"/>
      <c r="W45" s="10"/>
      <c r="X45" s="10" t="s">
        <v>85</v>
      </c>
      <c r="Y45" s="10" t="s">
        <v>85</v>
      </c>
      <c r="Z45" s="10" t="s">
        <v>116</v>
      </c>
      <c r="AA45" s="10">
        <v>0</v>
      </c>
      <c r="AB45" s="10" t="s">
        <v>85</v>
      </c>
      <c r="AC45" s="10" t="s">
        <v>84</v>
      </c>
    </row>
    <row r="46" spans="2:32" x14ac:dyDescent="0.3">
      <c r="B46" s="9" t="s">
        <v>5</v>
      </c>
      <c r="C46" s="10">
        <v>89</v>
      </c>
      <c r="D46" s="12" t="s">
        <v>6</v>
      </c>
      <c r="E46" s="9" t="s">
        <v>29</v>
      </c>
      <c r="F46" s="9" t="s">
        <v>6</v>
      </c>
      <c r="G46" s="9" t="s">
        <v>7</v>
      </c>
      <c r="H46" s="10" t="s">
        <v>85</v>
      </c>
      <c r="I46" s="10" t="s">
        <v>31</v>
      </c>
      <c r="J46" s="10"/>
      <c r="K46" s="10"/>
      <c r="L46" s="10" t="s">
        <v>85</v>
      </c>
      <c r="M46" s="10" t="s">
        <v>85</v>
      </c>
      <c r="N46" s="10" t="s">
        <v>116</v>
      </c>
      <c r="O46" s="10">
        <v>0</v>
      </c>
      <c r="P46" s="9" t="s">
        <v>29</v>
      </c>
      <c r="Q46" s="15" t="s">
        <v>12</v>
      </c>
      <c r="R46" s="9" t="s">
        <v>10</v>
      </c>
      <c r="S46" s="15" t="s">
        <v>12</v>
      </c>
      <c r="T46" s="10" t="s">
        <v>84</v>
      </c>
      <c r="U46" s="10"/>
      <c r="V46" s="10" t="s">
        <v>85</v>
      </c>
      <c r="W46" s="10"/>
      <c r="X46" s="10" t="s">
        <v>85</v>
      </c>
      <c r="Y46" s="10" t="s">
        <v>84</v>
      </c>
      <c r="Z46" s="10" t="s">
        <v>12</v>
      </c>
      <c r="AA46" s="10" t="s">
        <v>84</v>
      </c>
      <c r="AB46" s="10" t="s">
        <v>85</v>
      </c>
      <c r="AC46" s="10" t="s">
        <v>84</v>
      </c>
    </row>
    <row r="47" spans="2:32" x14ac:dyDescent="0.3">
      <c r="B47" s="9" t="s">
        <v>5</v>
      </c>
      <c r="C47" s="10">
        <v>90</v>
      </c>
      <c r="D47" s="9" t="s">
        <v>10</v>
      </c>
      <c r="E47" s="12" t="s">
        <v>29</v>
      </c>
      <c r="F47" s="14" t="s">
        <v>9</v>
      </c>
      <c r="G47" s="9" t="s">
        <v>19</v>
      </c>
      <c r="H47" s="10" t="s">
        <v>85</v>
      </c>
      <c r="I47" s="10" t="s">
        <v>90</v>
      </c>
      <c r="J47" s="10"/>
      <c r="K47" s="10" t="s">
        <v>85</v>
      </c>
      <c r="L47" s="10" t="s">
        <v>85</v>
      </c>
      <c r="M47" s="10" t="s">
        <v>85</v>
      </c>
      <c r="N47" s="10" t="s">
        <v>29</v>
      </c>
      <c r="O47" s="10">
        <v>2</v>
      </c>
      <c r="P47" s="12" t="s">
        <v>10</v>
      </c>
      <c r="Q47" s="12" t="s">
        <v>10</v>
      </c>
      <c r="R47" s="7" t="s">
        <v>10</v>
      </c>
      <c r="S47" s="7" t="s">
        <v>7</v>
      </c>
      <c r="T47" s="10" t="s">
        <v>84</v>
      </c>
      <c r="U47" s="10"/>
      <c r="V47" s="10"/>
      <c r="W47" s="10"/>
      <c r="X47" s="10" t="s">
        <v>85</v>
      </c>
      <c r="Y47" s="10" t="s">
        <v>85</v>
      </c>
      <c r="Z47" s="10" t="s">
        <v>116</v>
      </c>
      <c r="AA47" s="10">
        <v>0</v>
      </c>
      <c r="AB47" s="10" t="s">
        <v>85</v>
      </c>
      <c r="AC47" s="10" t="s">
        <v>85</v>
      </c>
    </row>
    <row r="48" spans="2:32" x14ac:dyDescent="0.3">
      <c r="B48" s="9" t="s">
        <v>5</v>
      </c>
      <c r="C48" s="10">
        <v>91</v>
      </c>
      <c r="D48" s="9" t="s">
        <v>10</v>
      </c>
      <c r="E48" s="12" t="s">
        <v>29</v>
      </c>
      <c r="F48" s="14" t="s">
        <v>9</v>
      </c>
      <c r="G48" s="14" t="s">
        <v>9</v>
      </c>
      <c r="H48" s="10" t="s">
        <v>85</v>
      </c>
      <c r="I48" s="10" t="s">
        <v>90</v>
      </c>
      <c r="J48" s="10"/>
      <c r="K48" s="10" t="s">
        <v>85</v>
      </c>
      <c r="L48" s="10" t="s">
        <v>85</v>
      </c>
      <c r="M48" s="10" t="s">
        <v>85</v>
      </c>
      <c r="N48" s="10" t="s">
        <v>29</v>
      </c>
      <c r="O48" s="10">
        <v>2</v>
      </c>
      <c r="P48" s="9" t="s">
        <v>29</v>
      </c>
      <c r="Q48" s="12" t="s">
        <v>10</v>
      </c>
      <c r="R48" s="9" t="s">
        <v>10</v>
      </c>
      <c r="S48" s="9" t="s">
        <v>61</v>
      </c>
      <c r="T48" s="10" t="s">
        <v>84</v>
      </c>
      <c r="U48" s="10"/>
      <c r="V48" s="10"/>
      <c r="W48" s="10"/>
      <c r="X48" s="10" t="s">
        <v>85</v>
      </c>
      <c r="Y48" s="10" t="s">
        <v>84</v>
      </c>
      <c r="Z48" s="10" t="s">
        <v>116</v>
      </c>
      <c r="AA48" s="10">
        <v>0</v>
      </c>
      <c r="AB48" s="10" t="s">
        <v>85</v>
      </c>
      <c r="AC48" s="10" t="s">
        <v>85</v>
      </c>
    </row>
    <row r="49" spans="2:29" x14ac:dyDescent="0.3">
      <c r="B49" s="9" t="s">
        <v>5</v>
      </c>
      <c r="C49" s="10">
        <v>92</v>
      </c>
      <c r="D49" s="12" t="s">
        <v>10</v>
      </c>
      <c r="E49" s="9" t="s">
        <v>31</v>
      </c>
      <c r="F49" s="9" t="s">
        <v>10</v>
      </c>
      <c r="G49" s="9" t="s">
        <v>22</v>
      </c>
      <c r="H49" s="10" t="s">
        <v>85</v>
      </c>
      <c r="I49" s="10" t="s">
        <v>89</v>
      </c>
      <c r="J49" s="10"/>
      <c r="K49" s="10"/>
      <c r="L49" s="10" t="s">
        <v>85</v>
      </c>
      <c r="M49" s="10" t="s">
        <v>85</v>
      </c>
      <c r="N49" s="10" t="s">
        <v>116</v>
      </c>
      <c r="O49" s="10">
        <v>0</v>
      </c>
      <c r="P49" s="9" t="s">
        <v>29</v>
      </c>
      <c r="Q49" s="12" t="s">
        <v>31</v>
      </c>
      <c r="R49" s="9" t="s">
        <v>6</v>
      </c>
      <c r="S49" s="9" t="s">
        <v>7</v>
      </c>
      <c r="T49" s="10" t="s">
        <v>85</v>
      </c>
      <c r="U49" s="10" t="s">
        <v>31</v>
      </c>
      <c r="V49" s="10"/>
      <c r="W49" s="10"/>
      <c r="X49" s="10" t="s">
        <v>85</v>
      </c>
      <c r="Y49" s="10" t="s">
        <v>85</v>
      </c>
      <c r="Z49" s="10" t="s">
        <v>116</v>
      </c>
      <c r="AA49" s="10">
        <v>0</v>
      </c>
      <c r="AB49" s="10" t="s">
        <v>85</v>
      </c>
      <c r="AC49" s="10" t="s">
        <v>84</v>
      </c>
    </row>
    <row r="50" spans="2:29" x14ac:dyDescent="0.3">
      <c r="B50" s="9" t="s">
        <v>5</v>
      </c>
      <c r="C50" s="10">
        <v>93</v>
      </c>
      <c r="D50" s="11" t="s">
        <v>6</v>
      </c>
      <c r="E50" s="11" t="s">
        <v>10</v>
      </c>
      <c r="F50" s="14" t="s">
        <v>9</v>
      </c>
      <c r="G50" s="14" t="s">
        <v>9</v>
      </c>
      <c r="H50" s="10" t="s">
        <v>85</v>
      </c>
      <c r="I50" s="10" t="s">
        <v>90</v>
      </c>
      <c r="J50" s="10"/>
      <c r="K50" s="10" t="s">
        <v>85</v>
      </c>
      <c r="L50" s="10" t="s">
        <v>84</v>
      </c>
      <c r="M50" s="10" t="s">
        <v>84</v>
      </c>
      <c r="N50" s="10" t="s">
        <v>29</v>
      </c>
      <c r="O50" s="10">
        <v>2</v>
      </c>
      <c r="P50" s="9" t="s">
        <v>32</v>
      </c>
      <c r="Q50" s="12" t="s">
        <v>10</v>
      </c>
      <c r="R50" s="9" t="s">
        <v>13</v>
      </c>
      <c r="S50" s="9" t="s">
        <v>7</v>
      </c>
      <c r="T50" s="10" t="s">
        <v>84</v>
      </c>
      <c r="U50" s="10"/>
      <c r="V50" s="10"/>
      <c r="W50" s="10"/>
      <c r="X50" s="10" t="s">
        <v>85</v>
      </c>
      <c r="Y50" s="10" t="s">
        <v>84</v>
      </c>
      <c r="Z50" s="10" t="s">
        <v>116</v>
      </c>
      <c r="AA50" s="10">
        <v>0</v>
      </c>
      <c r="AB50" s="10" t="s">
        <v>85</v>
      </c>
      <c r="AC50" s="10" t="s">
        <v>85</v>
      </c>
    </row>
    <row r="51" spans="2:29" x14ac:dyDescent="0.3">
      <c r="B51" s="9" t="s">
        <v>5</v>
      </c>
      <c r="C51" s="10">
        <v>94</v>
      </c>
      <c r="D51" s="11" t="s">
        <v>6</v>
      </c>
      <c r="E51" s="11" t="s">
        <v>39</v>
      </c>
      <c r="F51" s="9" t="s">
        <v>10</v>
      </c>
      <c r="G51" s="9" t="s">
        <v>24</v>
      </c>
      <c r="H51" s="10" t="s">
        <v>85</v>
      </c>
      <c r="I51" s="10" t="s">
        <v>89</v>
      </c>
      <c r="J51" s="10"/>
      <c r="K51" s="10"/>
      <c r="L51" s="10" t="s">
        <v>84</v>
      </c>
      <c r="M51" s="10" t="s">
        <v>84</v>
      </c>
      <c r="N51" s="10" t="s">
        <v>116</v>
      </c>
      <c r="O51" s="10">
        <v>0</v>
      </c>
      <c r="P51" s="9" t="s">
        <v>47</v>
      </c>
      <c r="Q51" s="9" t="s">
        <v>47</v>
      </c>
      <c r="R51" s="9" t="s">
        <v>47</v>
      </c>
      <c r="S51" s="9" t="s">
        <v>47</v>
      </c>
      <c r="T51" s="10"/>
      <c r="U51" s="10"/>
      <c r="V51" s="10"/>
      <c r="W51" s="10"/>
      <c r="X51" s="10"/>
      <c r="Y51" s="10"/>
      <c r="Z51" s="10" t="s">
        <v>47</v>
      </c>
      <c r="AA51" s="10">
        <v>0</v>
      </c>
      <c r="AB51" s="10" t="s">
        <v>47</v>
      </c>
      <c r="AC51" s="10" t="s">
        <v>84</v>
      </c>
    </row>
    <row r="52" spans="2:29" x14ac:dyDescent="0.3">
      <c r="B52" s="9" t="s">
        <v>5</v>
      </c>
      <c r="C52" s="10">
        <v>95</v>
      </c>
      <c r="D52" s="12" t="s">
        <v>10</v>
      </c>
      <c r="E52" s="9" t="s">
        <v>31</v>
      </c>
      <c r="F52" s="9" t="s">
        <v>10</v>
      </c>
      <c r="G52" s="9" t="s">
        <v>10</v>
      </c>
      <c r="H52" s="10" t="s">
        <v>85</v>
      </c>
      <c r="I52" s="10" t="s">
        <v>89</v>
      </c>
      <c r="J52" s="10"/>
      <c r="K52" s="10"/>
      <c r="L52" s="10" t="s">
        <v>85</v>
      </c>
      <c r="M52" s="10" t="s">
        <v>85</v>
      </c>
      <c r="N52" s="10" t="s">
        <v>116</v>
      </c>
      <c r="O52" s="10">
        <v>0</v>
      </c>
      <c r="P52" s="9" t="s">
        <v>6</v>
      </c>
      <c r="Q52" s="15" t="s">
        <v>12</v>
      </c>
      <c r="R52" s="9" t="s">
        <v>10</v>
      </c>
      <c r="S52" s="15" t="s">
        <v>12</v>
      </c>
      <c r="T52" s="10" t="s">
        <v>84</v>
      </c>
      <c r="U52" s="10"/>
      <c r="V52" s="10" t="s">
        <v>85</v>
      </c>
      <c r="W52" s="10"/>
      <c r="X52" s="10" t="s">
        <v>85</v>
      </c>
      <c r="Y52" s="10" t="s">
        <v>84</v>
      </c>
      <c r="Z52" s="10" t="s">
        <v>12</v>
      </c>
      <c r="AA52" s="10" t="s">
        <v>84</v>
      </c>
      <c r="AB52" s="10" t="s">
        <v>85</v>
      </c>
      <c r="AC52" s="10" t="s">
        <v>84</v>
      </c>
    </row>
    <row r="53" spans="2:29" x14ac:dyDescent="0.3">
      <c r="B53" s="9" t="s">
        <v>5</v>
      </c>
      <c r="C53" s="10">
        <v>96</v>
      </c>
      <c r="D53" s="9" t="s">
        <v>6</v>
      </c>
      <c r="E53" s="12" t="s">
        <v>29</v>
      </c>
      <c r="F53" s="14" t="s">
        <v>9</v>
      </c>
      <c r="G53" s="14" t="s">
        <v>9</v>
      </c>
      <c r="H53" s="10" t="s">
        <v>85</v>
      </c>
      <c r="I53" s="10" t="s">
        <v>90</v>
      </c>
      <c r="J53" s="10"/>
      <c r="K53" s="10" t="s">
        <v>85</v>
      </c>
      <c r="L53" s="10" t="s">
        <v>85</v>
      </c>
      <c r="M53" s="10" t="s">
        <v>85</v>
      </c>
      <c r="N53" s="10" t="s">
        <v>29</v>
      </c>
      <c r="O53" s="10">
        <v>2</v>
      </c>
      <c r="P53" s="11" t="s">
        <v>30</v>
      </c>
      <c r="Q53" s="11" t="s">
        <v>62</v>
      </c>
      <c r="R53" s="9" t="s">
        <v>6</v>
      </c>
      <c r="S53" s="9" t="s">
        <v>7</v>
      </c>
      <c r="T53" s="10" t="s">
        <v>85</v>
      </c>
      <c r="U53" s="10" t="s">
        <v>31</v>
      </c>
      <c r="V53" s="10"/>
      <c r="W53" s="10"/>
      <c r="X53" s="10" t="s">
        <v>84</v>
      </c>
      <c r="Y53" s="10" t="s">
        <v>84</v>
      </c>
      <c r="Z53" s="10" t="s">
        <v>116</v>
      </c>
      <c r="AA53" s="10">
        <v>0</v>
      </c>
      <c r="AB53" s="10" t="s">
        <v>85</v>
      </c>
      <c r="AC53" s="10" t="s">
        <v>85</v>
      </c>
    </row>
    <row r="54" spans="2:29" x14ac:dyDescent="0.3">
      <c r="B54" s="9" t="s">
        <v>5</v>
      </c>
      <c r="C54" s="10">
        <v>97</v>
      </c>
      <c r="D54" s="9" t="s">
        <v>10</v>
      </c>
      <c r="E54" s="12" t="s">
        <v>6</v>
      </c>
      <c r="F54" s="9" t="s">
        <v>6</v>
      </c>
      <c r="G54" s="9" t="s">
        <v>7</v>
      </c>
      <c r="H54" s="10" t="s">
        <v>85</v>
      </c>
      <c r="I54" s="10" t="s">
        <v>31</v>
      </c>
      <c r="J54" s="10"/>
      <c r="K54" s="10"/>
      <c r="L54" s="10" t="s">
        <v>85</v>
      </c>
      <c r="M54" s="10" t="s">
        <v>85</v>
      </c>
      <c r="N54" s="10" t="s">
        <v>116</v>
      </c>
      <c r="O54" s="10">
        <v>0</v>
      </c>
      <c r="P54" s="9" t="s">
        <v>16</v>
      </c>
      <c r="Q54" s="9" t="s">
        <v>16</v>
      </c>
      <c r="R54" s="9" t="s">
        <v>10</v>
      </c>
      <c r="S54" s="25" t="s">
        <v>8</v>
      </c>
      <c r="T54" s="10" t="s">
        <v>84</v>
      </c>
      <c r="U54" s="10"/>
      <c r="V54" s="10" t="s">
        <v>85</v>
      </c>
      <c r="W54" s="10"/>
      <c r="X54" s="10"/>
      <c r="Y54" s="10"/>
      <c r="Z54" s="10" t="s">
        <v>117</v>
      </c>
      <c r="AA54" s="10">
        <v>0</v>
      </c>
      <c r="AB54" s="10" t="s">
        <v>85</v>
      </c>
      <c r="AC54" s="10" t="s">
        <v>84</v>
      </c>
    </row>
    <row r="55" spans="2:29" x14ac:dyDescent="0.3">
      <c r="B55" s="9" t="s">
        <v>5</v>
      </c>
      <c r="C55" s="10">
        <v>98</v>
      </c>
      <c r="D55" s="9" t="s">
        <v>30</v>
      </c>
      <c r="E55" s="12" t="s">
        <v>10</v>
      </c>
      <c r="F55" s="9" t="s">
        <v>11</v>
      </c>
      <c r="G55" s="25" t="s">
        <v>8</v>
      </c>
      <c r="H55" s="10" t="s">
        <v>84</v>
      </c>
      <c r="I55" s="10"/>
      <c r="J55" s="10" t="s">
        <v>85</v>
      </c>
      <c r="K55" s="10"/>
      <c r="L55" s="10" t="s">
        <v>85</v>
      </c>
      <c r="M55" s="10" t="s">
        <v>84</v>
      </c>
      <c r="N55" s="10" t="s">
        <v>117</v>
      </c>
      <c r="O55" s="10">
        <v>0</v>
      </c>
      <c r="P55" s="12" t="s">
        <v>33</v>
      </c>
      <c r="Q55" s="12" t="s">
        <v>6</v>
      </c>
      <c r="R55" s="9" t="s">
        <v>6</v>
      </c>
      <c r="S55" s="9" t="s">
        <v>7</v>
      </c>
      <c r="T55" s="10" t="s">
        <v>85</v>
      </c>
      <c r="U55" s="10" t="s">
        <v>31</v>
      </c>
      <c r="V55" s="10"/>
      <c r="W55" s="10"/>
      <c r="X55" s="10" t="s">
        <v>85</v>
      </c>
      <c r="Y55" s="10" t="s">
        <v>85</v>
      </c>
      <c r="Z55" s="10" t="s">
        <v>116</v>
      </c>
      <c r="AA55" s="10">
        <v>0</v>
      </c>
      <c r="AB55" s="10" t="s">
        <v>85</v>
      </c>
      <c r="AC55" s="10" t="s">
        <v>84</v>
      </c>
    </row>
    <row r="56" spans="2:29" x14ac:dyDescent="0.3">
      <c r="B56" s="9" t="s">
        <v>5</v>
      </c>
      <c r="C56" s="10">
        <v>99</v>
      </c>
      <c r="D56" s="12" t="s">
        <v>6</v>
      </c>
      <c r="E56" s="9" t="s">
        <v>10</v>
      </c>
      <c r="F56" s="9" t="s">
        <v>6</v>
      </c>
      <c r="G56" s="9" t="s">
        <v>7</v>
      </c>
      <c r="H56" s="10" t="s">
        <v>85</v>
      </c>
      <c r="I56" s="10" t="s">
        <v>31</v>
      </c>
      <c r="J56" s="10"/>
      <c r="K56" s="10"/>
      <c r="L56" s="10" t="s">
        <v>85</v>
      </c>
      <c r="M56" s="10" t="s">
        <v>85</v>
      </c>
      <c r="N56" s="10" t="s">
        <v>116</v>
      </c>
      <c r="O56" s="10">
        <v>0</v>
      </c>
      <c r="P56" s="9" t="s">
        <v>10</v>
      </c>
      <c r="Q56" s="12" t="s">
        <v>29</v>
      </c>
      <c r="R56" s="14" t="s">
        <v>9</v>
      </c>
      <c r="S56" s="9" t="s">
        <v>10</v>
      </c>
      <c r="T56" s="10" t="s">
        <v>84</v>
      </c>
      <c r="U56" s="10"/>
      <c r="V56" s="10"/>
      <c r="W56" s="10" t="s">
        <v>85</v>
      </c>
      <c r="X56" s="10" t="s">
        <v>85</v>
      </c>
      <c r="Y56" s="10" t="s">
        <v>84</v>
      </c>
      <c r="Z56" s="10" t="s">
        <v>118</v>
      </c>
      <c r="AA56" s="10">
        <v>1</v>
      </c>
      <c r="AB56" s="10" t="s">
        <v>85</v>
      </c>
      <c r="AC56" s="10" t="s">
        <v>85</v>
      </c>
    </row>
    <row r="57" spans="2:29" x14ac:dyDescent="0.3">
      <c r="B57" s="9" t="s">
        <v>5</v>
      </c>
      <c r="C57" s="10">
        <v>100</v>
      </c>
      <c r="D57" s="12" t="s">
        <v>29</v>
      </c>
      <c r="E57" s="12" t="s">
        <v>29</v>
      </c>
      <c r="F57" s="14" t="s">
        <v>9</v>
      </c>
      <c r="G57" s="14" t="s">
        <v>9</v>
      </c>
      <c r="H57" s="10" t="s">
        <v>85</v>
      </c>
      <c r="I57" s="10" t="s">
        <v>90</v>
      </c>
      <c r="J57" s="10"/>
      <c r="K57" s="10" t="s">
        <v>85</v>
      </c>
      <c r="L57" s="10" t="s">
        <v>85</v>
      </c>
      <c r="M57" s="10" t="s">
        <v>85</v>
      </c>
      <c r="N57" s="10" t="s">
        <v>29</v>
      </c>
      <c r="O57" s="10">
        <v>2</v>
      </c>
      <c r="P57" s="11" t="s">
        <v>29</v>
      </c>
      <c r="Q57" s="11" t="s">
        <v>29</v>
      </c>
      <c r="R57" s="7" t="s">
        <v>10</v>
      </c>
      <c r="S57" s="7" t="s">
        <v>7</v>
      </c>
      <c r="T57" s="10" t="s">
        <v>84</v>
      </c>
      <c r="U57" s="10"/>
      <c r="V57" s="10" t="s">
        <v>85</v>
      </c>
      <c r="W57" s="10"/>
      <c r="X57" s="10" t="s">
        <v>84</v>
      </c>
      <c r="Y57" s="10" t="s">
        <v>84</v>
      </c>
      <c r="Z57" s="10" t="s">
        <v>116</v>
      </c>
      <c r="AA57" s="10">
        <v>0</v>
      </c>
      <c r="AB57" s="10" t="s">
        <v>85</v>
      </c>
      <c r="AC57" s="10" t="s">
        <v>85</v>
      </c>
    </row>
    <row r="58" spans="2:29" x14ac:dyDescent="0.3">
      <c r="B58" s="9" t="s">
        <v>5</v>
      </c>
      <c r="C58" s="10">
        <v>101</v>
      </c>
      <c r="D58" s="9" t="s">
        <v>10</v>
      </c>
      <c r="E58" s="12" t="s">
        <v>29</v>
      </c>
      <c r="F58" s="14" t="s">
        <v>9</v>
      </c>
      <c r="G58" s="9" t="s">
        <v>55</v>
      </c>
      <c r="H58" s="10" t="s">
        <v>84</v>
      </c>
      <c r="I58" s="10"/>
      <c r="J58" s="10"/>
      <c r="K58" s="10" t="s">
        <v>85</v>
      </c>
      <c r="L58" s="10" t="s">
        <v>85</v>
      </c>
      <c r="M58" s="10" t="s">
        <v>84</v>
      </c>
      <c r="N58" s="10" t="s">
        <v>118</v>
      </c>
      <c r="O58" s="10">
        <v>1</v>
      </c>
      <c r="P58" s="9" t="s">
        <v>29</v>
      </c>
      <c r="Q58" s="12" t="s">
        <v>10</v>
      </c>
      <c r="R58" s="9" t="s">
        <v>10</v>
      </c>
      <c r="S58" s="9" t="s">
        <v>10</v>
      </c>
      <c r="T58" s="10" t="s">
        <v>85</v>
      </c>
      <c r="U58" s="10" t="s">
        <v>89</v>
      </c>
      <c r="V58" s="10"/>
      <c r="W58" s="10"/>
      <c r="X58" s="10" t="s">
        <v>85</v>
      </c>
      <c r="Y58" s="10" t="s">
        <v>85</v>
      </c>
      <c r="Z58" s="10" t="s">
        <v>116</v>
      </c>
      <c r="AA58" s="10">
        <v>0</v>
      </c>
      <c r="AB58" s="10" t="s">
        <v>85</v>
      </c>
      <c r="AC58" s="10" t="s">
        <v>85</v>
      </c>
    </row>
    <row r="59" spans="2:29" x14ac:dyDescent="0.3">
      <c r="B59" s="9" t="s">
        <v>5</v>
      </c>
      <c r="C59" s="10">
        <v>102</v>
      </c>
      <c r="D59" s="9" t="s">
        <v>10</v>
      </c>
      <c r="E59" s="12" t="s">
        <v>29</v>
      </c>
      <c r="F59" s="14" t="s">
        <v>9</v>
      </c>
      <c r="G59" s="14" t="s">
        <v>19</v>
      </c>
      <c r="H59" s="10" t="s">
        <v>85</v>
      </c>
      <c r="I59" s="10" t="s">
        <v>90</v>
      </c>
      <c r="J59" s="10"/>
      <c r="K59" s="10" t="s">
        <v>85</v>
      </c>
      <c r="L59" s="10" t="s">
        <v>85</v>
      </c>
      <c r="M59" s="10" t="s">
        <v>85</v>
      </c>
      <c r="N59" s="10" t="s">
        <v>29</v>
      </c>
      <c r="O59" s="10">
        <v>2</v>
      </c>
      <c r="P59" s="12" t="s">
        <v>30</v>
      </c>
      <c r="Q59" s="12" t="s">
        <v>10</v>
      </c>
      <c r="R59" s="9" t="s">
        <v>6</v>
      </c>
      <c r="S59" s="9" t="s">
        <v>11</v>
      </c>
      <c r="T59" s="10" t="s">
        <v>84</v>
      </c>
      <c r="U59" s="10"/>
      <c r="V59" s="10"/>
      <c r="W59" s="10"/>
      <c r="X59" s="10" t="s">
        <v>85</v>
      </c>
      <c r="Y59" s="10" t="s">
        <v>85</v>
      </c>
      <c r="Z59" s="10" t="s">
        <v>116</v>
      </c>
      <c r="AA59" s="10">
        <v>0</v>
      </c>
      <c r="AB59" s="10" t="s">
        <v>85</v>
      </c>
      <c r="AC59" s="10" t="s">
        <v>85</v>
      </c>
    </row>
    <row r="60" spans="2:29" x14ac:dyDescent="0.3">
      <c r="B60" s="9" t="s">
        <v>5</v>
      </c>
      <c r="C60" s="10">
        <v>103</v>
      </c>
      <c r="D60" s="12" t="s">
        <v>6</v>
      </c>
      <c r="E60" s="9" t="s">
        <v>29</v>
      </c>
      <c r="F60" s="9" t="s">
        <v>6</v>
      </c>
      <c r="G60" s="9" t="s">
        <v>7</v>
      </c>
      <c r="H60" s="10" t="s">
        <v>85</v>
      </c>
      <c r="I60" s="10" t="s">
        <v>31</v>
      </c>
      <c r="J60" s="10"/>
      <c r="K60" s="10"/>
      <c r="L60" s="10" t="s">
        <v>85</v>
      </c>
      <c r="M60" s="10" t="s">
        <v>85</v>
      </c>
      <c r="N60" s="10" t="s">
        <v>116</v>
      </c>
      <c r="O60" s="10">
        <v>0</v>
      </c>
      <c r="P60" s="12" t="s">
        <v>42</v>
      </c>
      <c r="Q60" s="12" t="s">
        <v>29</v>
      </c>
      <c r="R60" s="13" t="s">
        <v>9</v>
      </c>
      <c r="S60" s="7" t="s">
        <v>7</v>
      </c>
      <c r="T60" s="10" t="s">
        <v>84</v>
      </c>
      <c r="U60" s="10"/>
      <c r="V60" s="10" t="s">
        <v>85</v>
      </c>
      <c r="W60" s="10" t="s">
        <v>85</v>
      </c>
      <c r="X60" s="10" t="s">
        <v>85</v>
      </c>
      <c r="Y60" s="10" t="s">
        <v>85</v>
      </c>
      <c r="Z60" s="10" t="s">
        <v>118</v>
      </c>
      <c r="AA60" s="10">
        <v>1</v>
      </c>
      <c r="AB60" s="10" t="s">
        <v>85</v>
      </c>
      <c r="AC60" s="10" t="s">
        <v>85</v>
      </c>
    </row>
    <row r="61" spans="2:29" x14ac:dyDescent="0.3">
      <c r="B61" s="9" t="s">
        <v>5</v>
      </c>
      <c r="C61" s="10">
        <v>104</v>
      </c>
      <c r="D61" s="12" t="s">
        <v>26</v>
      </c>
      <c r="E61" s="9" t="s">
        <v>64</v>
      </c>
      <c r="F61" s="14" t="s">
        <v>9</v>
      </c>
      <c r="G61" s="25" t="s">
        <v>8</v>
      </c>
      <c r="H61" s="10" t="s">
        <v>84</v>
      </c>
      <c r="I61" s="10"/>
      <c r="J61" s="10" t="s">
        <v>85</v>
      </c>
      <c r="K61" s="10" t="s">
        <v>85</v>
      </c>
      <c r="L61" s="10" t="s">
        <v>85</v>
      </c>
      <c r="M61" s="10" t="s">
        <v>84</v>
      </c>
      <c r="N61" s="10" t="s">
        <v>117</v>
      </c>
      <c r="O61" s="10">
        <v>1</v>
      </c>
      <c r="P61" s="9" t="s">
        <v>6</v>
      </c>
      <c r="Q61" s="12" t="s">
        <v>10</v>
      </c>
      <c r="R61" s="9" t="s">
        <v>13</v>
      </c>
      <c r="S61" s="25" t="s">
        <v>8</v>
      </c>
      <c r="T61" s="10" t="s">
        <v>84</v>
      </c>
      <c r="U61" s="10"/>
      <c r="V61" s="10" t="s">
        <v>85</v>
      </c>
      <c r="W61" s="10"/>
      <c r="X61" s="10" t="s">
        <v>85</v>
      </c>
      <c r="Y61" s="10" t="s">
        <v>84</v>
      </c>
      <c r="Z61" s="10" t="s">
        <v>117</v>
      </c>
      <c r="AA61" s="10">
        <v>0</v>
      </c>
      <c r="AB61" s="10" t="s">
        <v>85</v>
      </c>
      <c r="AC61" s="10" t="s">
        <v>85</v>
      </c>
    </row>
    <row r="62" spans="2:29" x14ac:dyDescent="0.3">
      <c r="B62" s="9" t="s">
        <v>5</v>
      </c>
      <c r="C62" s="10">
        <v>105</v>
      </c>
      <c r="D62" s="12" t="s">
        <v>29</v>
      </c>
      <c r="E62" s="9" t="s">
        <v>10</v>
      </c>
      <c r="F62" s="14" t="s">
        <v>9</v>
      </c>
      <c r="G62" s="9" t="s">
        <v>55</v>
      </c>
      <c r="H62" s="10" t="s">
        <v>84</v>
      </c>
      <c r="I62" s="10"/>
      <c r="J62" s="10"/>
      <c r="K62" s="10" t="s">
        <v>85</v>
      </c>
      <c r="L62" s="10" t="s">
        <v>85</v>
      </c>
      <c r="M62" s="10" t="s">
        <v>84</v>
      </c>
      <c r="N62" s="10" t="s">
        <v>118</v>
      </c>
      <c r="O62" s="10">
        <v>1</v>
      </c>
      <c r="P62" s="9" t="s">
        <v>6</v>
      </c>
      <c r="Q62" s="15" t="s">
        <v>12</v>
      </c>
      <c r="R62" s="9" t="s">
        <v>10</v>
      </c>
      <c r="S62" s="15" t="s">
        <v>12</v>
      </c>
      <c r="T62" s="10" t="s">
        <v>84</v>
      </c>
      <c r="U62" s="10"/>
      <c r="V62" s="10" t="s">
        <v>85</v>
      </c>
      <c r="W62" s="10"/>
      <c r="X62" s="10" t="s">
        <v>85</v>
      </c>
      <c r="Y62" s="10" t="s">
        <v>84</v>
      </c>
      <c r="Z62" s="10" t="s">
        <v>12</v>
      </c>
      <c r="AA62" s="10" t="s">
        <v>84</v>
      </c>
      <c r="AB62" s="10" t="s">
        <v>85</v>
      </c>
      <c r="AC62" s="10" t="s">
        <v>85</v>
      </c>
    </row>
    <row r="63" spans="2:29" x14ac:dyDescent="0.3">
      <c r="B63" s="9" t="s">
        <v>5</v>
      </c>
      <c r="C63" s="10">
        <v>106</v>
      </c>
      <c r="D63" s="11" t="s">
        <v>29</v>
      </c>
      <c r="E63" s="11" t="s">
        <v>10</v>
      </c>
      <c r="F63" s="9" t="s">
        <v>6</v>
      </c>
      <c r="G63" s="9" t="s">
        <v>7</v>
      </c>
      <c r="H63" s="10" t="s">
        <v>85</v>
      </c>
      <c r="I63" s="10" t="s">
        <v>31</v>
      </c>
      <c r="J63" s="10"/>
      <c r="K63" s="10"/>
      <c r="L63" s="10" t="s">
        <v>85</v>
      </c>
      <c r="M63" s="10" t="s">
        <v>84</v>
      </c>
      <c r="N63" s="10" t="s">
        <v>116</v>
      </c>
      <c r="O63" s="10">
        <v>0</v>
      </c>
      <c r="P63" s="12" t="s">
        <v>6</v>
      </c>
      <c r="Q63" s="9" t="s">
        <v>10</v>
      </c>
      <c r="R63" s="9" t="s">
        <v>6</v>
      </c>
      <c r="S63" s="9" t="s">
        <v>7</v>
      </c>
      <c r="T63" s="10" t="s">
        <v>85</v>
      </c>
      <c r="U63" s="10" t="s">
        <v>31</v>
      </c>
      <c r="V63" s="10"/>
      <c r="W63" s="10"/>
      <c r="X63" s="10" t="s">
        <v>85</v>
      </c>
      <c r="Y63" s="10" t="s">
        <v>85</v>
      </c>
      <c r="Z63" s="10" t="s">
        <v>116</v>
      </c>
      <c r="AA63" s="10">
        <v>0</v>
      </c>
      <c r="AB63" s="10" t="s">
        <v>84</v>
      </c>
      <c r="AC63" s="10" t="s">
        <v>84</v>
      </c>
    </row>
    <row r="64" spans="2:29" x14ac:dyDescent="0.3">
      <c r="B64" s="9" t="s">
        <v>5</v>
      </c>
      <c r="C64" s="10">
        <v>107</v>
      </c>
      <c r="D64" s="9" t="s">
        <v>10</v>
      </c>
      <c r="E64" s="12" t="s">
        <v>31</v>
      </c>
      <c r="F64" s="9" t="s">
        <v>6</v>
      </c>
      <c r="G64" s="9" t="s">
        <v>7</v>
      </c>
      <c r="H64" s="10" t="s">
        <v>85</v>
      </c>
      <c r="I64" s="10" t="s">
        <v>31</v>
      </c>
      <c r="J64" s="10"/>
      <c r="K64" s="10"/>
      <c r="L64" s="10" t="s">
        <v>84</v>
      </c>
      <c r="M64" s="10" t="s">
        <v>84</v>
      </c>
      <c r="N64" s="10" t="s">
        <v>116</v>
      </c>
      <c r="O64" s="10">
        <v>0</v>
      </c>
      <c r="P64" s="11" t="s">
        <v>41</v>
      </c>
      <c r="Q64" s="11" t="s">
        <v>59</v>
      </c>
      <c r="R64" s="9" t="s">
        <v>13</v>
      </c>
      <c r="S64" s="9" t="s">
        <v>10</v>
      </c>
      <c r="T64" s="10" t="s">
        <v>85</v>
      </c>
      <c r="U64" s="10" t="s">
        <v>89</v>
      </c>
      <c r="V64" s="10"/>
      <c r="W64" s="10"/>
      <c r="X64" s="10" t="s">
        <v>84</v>
      </c>
      <c r="Y64" s="10" t="s">
        <v>84</v>
      </c>
      <c r="Z64" s="10" t="s">
        <v>116</v>
      </c>
      <c r="AA64" s="10">
        <v>0</v>
      </c>
      <c r="AB64" s="10" t="s">
        <v>85</v>
      </c>
      <c r="AC64" s="10" t="s">
        <v>84</v>
      </c>
    </row>
    <row r="65" spans="2:29" x14ac:dyDescent="0.3">
      <c r="B65" s="9" t="s">
        <v>5</v>
      </c>
      <c r="C65" s="10">
        <v>108</v>
      </c>
      <c r="D65" s="12" t="s">
        <v>10</v>
      </c>
      <c r="E65" s="9" t="s">
        <v>29</v>
      </c>
      <c r="F65" s="9" t="s">
        <v>10</v>
      </c>
      <c r="G65" s="9" t="s">
        <v>20</v>
      </c>
      <c r="H65" s="10" t="s">
        <v>85</v>
      </c>
      <c r="I65" s="10" t="s">
        <v>89</v>
      </c>
      <c r="J65" s="10"/>
      <c r="K65" s="10"/>
      <c r="L65" s="10" t="s">
        <v>85</v>
      </c>
      <c r="M65" s="10" t="s">
        <v>85</v>
      </c>
      <c r="N65" s="10" t="s">
        <v>116</v>
      </c>
      <c r="O65" s="10">
        <v>0</v>
      </c>
      <c r="P65" s="11" t="s">
        <v>10</v>
      </c>
      <c r="Q65" s="11" t="s">
        <v>66</v>
      </c>
      <c r="R65" s="14" t="s">
        <v>9</v>
      </c>
      <c r="S65" s="14" t="s">
        <v>9</v>
      </c>
      <c r="T65" s="10" t="s">
        <v>85</v>
      </c>
      <c r="U65" s="10" t="s">
        <v>90</v>
      </c>
      <c r="V65" s="10"/>
      <c r="W65" s="10" t="s">
        <v>85</v>
      </c>
      <c r="X65" s="10" t="s">
        <v>84</v>
      </c>
      <c r="Y65" s="10" t="s">
        <v>84</v>
      </c>
      <c r="Z65" s="10" t="s">
        <v>29</v>
      </c>
      <c r="AA65" s="10">
        <v>2</v>
      </c>
      <c r="AB65" s="10" t="s">
        <v>85</v>
      </c>
      <c r="AC65" s="10" t="s">
        <v>85</v>
      </c>
    </row>
    <row r="66" spans="2:29" x14ac:dyDescent="0.3">
      <c r="B66" s="9" t="s">
        <v>5</v>
      </c>
      <c r="C66" s="10">
        <v>109</v>
      </c>
      <c r="D66" s="12" t="s">
        <v>32</v>
      </c>
      <c r="E66" s="12" t="s">
        <v>29</v>
      </c>
      <c r="F66" s="14" t="s">
        <v>9</v>
      </c>
      <c r="G66" s="14" t="s">
        <v>9</v>
      </c>
      <c r="H66" s="10" t="s">
        <v>85</v>
      </c>
      <c r="I66" s="10" t="s">
        <v>90</v>
      </c>
      <c r="J66" s="10"/>
      <c r="K66" s="10" t="s">
        <v>85</v>
      </c>
      <c r="L66" s="10" t="s">
        <v>85</v>
      </c>
      <c r="M66" s="10" t="s">
        <v>85</v>
      </c>
      <c r="N66" s="10" t="s">
        <v>29</v>
      </c>
      <c r="O66" s="10">
        <v>2</v>
      </c>
      <c r="P66" s="11" t="s">
        <v>67</v>
      </c>
      <c r="Q66" s="11" t="s">
        <v>68</v>
      </c>
      <c r="R66" s="9" t="s">
        <v>6</v>
      </c>
      <c r="S66" s="25" t="s">
        <v>8</v>
      </c>
      <c r="T66" s="10" t="s">
        <v>84</v>
      </c>
      <c r="U66" s="10"/>
      <c r="V66" s="10" t="s">
        <v>85</v>
      </c>
      <c r="W66" s="10"/>
      <c r="X66" s="10" t="s">
        <v>84</v>
      </c>
      <c r="Y66" s="10" t="s">
        <v>84</v>
      </c>
      <c r="Z66" s="10" t="s">
        <v>117</v>
      </c>
      <c r="AA66" s="10">
        <v>0</v>
      </c>
      <c r="AB66" s="10" t="s">
        <v>85</v>
      </c>
      <c r="AC66" s="10" t="s">
        <v>85</v>
      </c>
    </row>
    <row r="67" spans="2:29" x14ac:dyDescent="0.3">
      <c r="B67" s="9" t="s">
        <v>5</v>
      </c>
      <c r="C67" s="10">
        <v>110</v>
      </c>
      <c r="D67" s="12" t="s">
        <v>6</v>
      </c>
      <c r="E67" s="9" t="s">
        <v>10</v>
      </c>
      <c r="F67" s="9" t="s">
        <v>6</v>
      </c>
      <c r="G67" s="9" t="s">
        <v>7</v>
      </c>
      <c r="H67" s="10" t="s">
        <v>85</v>
      </c>
      <c r="I67" s="10" t="s">
        <v>31</v>
      </c>
      <c r="J67" s="10"/>
      <c r="K67" s="10"/>
      <c r="L67" s="10" t="s">
        <v>85</v>
      </c>
      <c r="M67" s="10" t="s">
        <v>85</v>
      </c>
      <c r="N67" s="10" t="s">
        <v>116</v>
      </c>
      <c r="O67" s="10">
        <v>0</v>
      </c>
      <c r="P67" s="9" t="s">
        <v>29</v>
      </c>
      <c r="Q67" s="12" t="s">
        <v>31</v>
      </c>
      <c r="R67" s="9" t="s">
        <v>6</v>
      </c>
      <c r="S67" s="9" t="s">
        <v>7</v>
      </c>
      <c r="T67" s="10" t="s">
        <v>85</v>
      </c>
      <c r="U67" s="10" t="s">
        <v>31</v>
      </c>
      <c r="V67" s="10"/>
      <c r="W67" s="10"/>
      <c r="X67" s="10" t="s">
        <v>85</v>
      </c>
      <c r="Y67" s="10" t="s">
        <v>85</v>
      </c>
      <c r="Z67" s="10" t="s">
        <v>116</v>
      </c>
      <c r="AA67" s="10">
        <v>0</v>
      </c>
      <c r="AB67" s="10" t="s">
        <v>84</v>
      </c>
      <c r="AC67" s="10" t="s">
        <v>84</v>
      </c>
    </row>
    <row r="68" spans="2:29" x14ac:dyDescent="0.3">
      <c r="B68" s="9" t="s">
        <v>5</v>
      </c>
      <c r="C68" s="10">
        <v>111</v>
      </c>
      <c r="D68" s="12" t="s">
        <v>10</v>
      </c>
      <c r="E68" s="12" t="s">
        <v>10</v>
      </c>
      <c r="F68" s="9" t="s">
        <v>7</v>
      </c>
      <c r="G68" s="9" t="s">
        <v>10</v>
      </c>
      <c r="H68" s="10" t="s">
        <v>84</v>
      </c>
      <c r="I68" s="10"/>
      <c r="J68" s="10"/>
      <c r="K68" s="10"/>
      <c r="L68" s="10" t="s">
        <v>85</v>
      </c>
      <c r="M68" s="10" t="s">
        <v>85</v>
      </c>
      <c r="N68" s="10" t="s">
        <v>116</v>
      </c>
      <c r="O68" s="10">
        <v>0</v>
      </c>
      <c r="P68" s="12" t="s">
        <v>10</v>
      </c>
      <c r="Q68" s="12" t="s">
        <v>31</v>
      </c>
      <c r="R68" s="9" t="s">
        <v>6</v>
      </c>
      <c r="S68" s="9" t="s">
        <v>10</v>
      </c>
      <c r="T68" s="10" t="s">
        <v>84</v>
      </c>
      <c r="U68" s="10"/>
      <c r="V68" s="10"/>
      <c r="W68" s="10"/>
      <c r="X68" s="10" t="s">
        <v>85</v>
      </c>
      <c r="Y68" s="10" t="s">
        <v>84</v>
      </c>
      <c r="Z68" s="10" t="s">
        <v>116</v>
      </c>
      <c r="AA68" s="10">
        <v>0</v>
      </c>
      <c r="AB68" s="10" t="s">
        <v>85</v>
      </c>
      <c r="AC68" s="10" t="s">
        <v>84</v>
      </c>
    </row>
    <row r="69" spans="2:29" x14ac:dyDescent="0.3">
      <c r="B69" s="9" t="s">
        <v>5</v>
      </c>
      <c r="C69" s="10">
        <v>112</v>
      </c>
      <c r="D69" s="9" t="s">
        <v>29</v>
      </c>
      <c r="E69" s="12" t="s">
        <v>10</v>
      </c>
      <c r="F69" s="9" t="s">
        <v>10</v>
      </c>
      <c r="G69" s="9" t="s">
        <v>20</v>
      </c>
      <c r="H69" s="10" t="s">
        <v>85</v>
      </c>
      <c r="I69" s="10" t="s">
        <v>89</v>
      </c>
      <c r="J69" s="10"/>
      <c r="K69" s="10"/>
      <c r="L69" s="10" t="s">
        <v>85</v>
      </c>
      <c r="M69" s="10" t="s">
        <v>85</v>
      </c>
      <c r="N69" s="10" t="s">
        <v>116</v>
      </c>
      <c r="O69" s="10">
        <v>0</v>
      </c>
      <c r="P69" s="11" t="s">
        <v>29</v>
      </c>
      <c r="Q69" s="11" t="s">
        <v>31</v>
      </c>
      <c r="R69" s="9" t="s">
        <v>10</v>
      </c>
      <c r="S69" s="9" t="s">
        <v>10</v>
      </c>
      <c r="T69" s="10" t="s">
        <v>85</v>
      </c>
      <c r="U69" s="10" t="s">
        <v>89</v>
      </c>
      <c r="V69" s="10"/>
      <c r="W69" s="10"/>
      <c r="X69" s="10" t="s">
        <v>84</v>
      </c>
      <c r="Y69" s="10" t="s">
        <v>84</v>
      </c>
      <c r="Z69" s="10" t="s">
        <v>116</v>
      </c>
      <c r="AA69" s="10">
        <v>0</v>
      </c>
      <c r="AB69" s="10" t="s">
        <v>84</v>
      </c>
      <c r="AC69" s="10" t="s">
        <v>84</v>
      </c>
    </row>
    <row r="70" spans="2:29" x14ac:dyDescent="0.3">
      <c r="B70" s="9" t="s">
        <v>5</v>
      </c>
      <c r="C70" s="10">
        <v>113</v>
      </c>
      <c r="D70" s="9" t="s">
        <v>16</v>
      </c>
      <c r="E70" s="12" t="s">
        <v>31</v>
      </c>
      <c r="F70" s="9" t="s">
        <v>6</v>
      </c>
      <c r="G70" s="9" t="s">
        <v>7</v>
      </c>
      <c r="H70" s="10" t="s">
        <v>85</v>
      </c>
      <c r="I70" s="10" t="s">
        <v>31</v>
      </c>
      <c r="J70" s="10"/>
      <c r="K70" s="10"/>
      <c r="L70" s="10" t="s">
        <v>85</v>
      </c>
      <c r="M70" s="10" t="s">
        <v>85</v>
      </c>
      <c r="N70" s="10" t="s">
        <v>116</v>
      </c>
      <c r="O70" s="10">
        <v>0</v>
      </c>
      <c r="P70" s="12" t="s">
        <v>42</v>
      </c>
      <c r="Q70" s="12" t="s">
        <v>29</v>
      </c>
      <c r="R70" s="14" t="s">
        <v>9</v>
      </c>
      <c r="S70" s="14" t="s">
        <v>9</v>
      </c>
      <c r="T70" s="10" t="s">
        <v>85</v>
      </c>
      <c r="U70" s="10" t="s">
        <v>90</v>
      </c>
      <c r="V70" s="10"/>
      <c r="W70" s="10" t="s">
        <v>85</v>
      </c>
      <c r="X70" s="10" t="s">
        <v>85</v>
      </c>
      <c r="Y70" s="10" t="s">
        <v>85</v>
      </c>
      <c r="Z70" s="10" t="s">
        <v>29</v>
      </c>
      <c r="AA70" s="10">
        <v>2</v>
      </c>
      <c r="AB70" s="10" t="s">
        <v>85</v>
      </c>
      <c r="AC70" s="10" t="s">
        <v>85</v>
      </c>
    </row>
    <row r="71" spans="2:29" x14ac:dyDescent="0.3">
      <c r="B71" s="9" t="s">
        <v>5</v>
      </c>
      <c r="C71" s="10">
        <v>114</v>
      </c>
      <c r="D71" s="9" t="s">
        <v>29</v>
      </c>
      <c r="E71" s="12" t="s">
        <v>10</v>
      </c>
      <c r="F71" s="9" t="s">
        <v>11</v>
      </c>
      <c r="G71" s="9" t="s">
        <v>55</v>
      </c>
      <c r="H71" s="10" t="s">
        <v>84</v>
      </c>
      <c r="I71" s="10"/>
      <c r="J71" s="10"/>
      <c r="K71" s="10"/>
      <c r="L71" s="10" t="s">
        <v>85</v>
      </c>
      <c r="M71" s="10" t="s">
        <v>84</v>
      </c>
      <c r="N71" s="10" t="s">
        <v>116</v>
      </c>
      <c r="O71" s="10">
        <v>0</v>
      </c>
      <c r="P71" s="12" t="s">
        <v>26</v>
      </c>
      <c r="Q71" s="12" t="s">
        <v>10</v>
      </c>
      <c r="R71" s="9" t="s">
        <v>10</v>
      </c>
      <c r="S71" s="9" t="s">
        <v>11</v>
      </c>
      <c r="T71" s="10" t="s">
        <v>85</v>
      </c>
      <c r="U71" s="10" t="s">
        <v>89</v>
      </c>
      <c r="V71" s="10"/>
      <c r="W71" s="10"/>
      <c r="X71" s="10" t="s">
        <v>85</v>
      </c>
      <c r="Y71" s="10" t="s">
        <v>85</v>
      </c>
      <c r="Z71" s="10" t="s">
        <v>116</v>
      </c>
      <c r="AA71" s="10">
        <v>0</v>
      </c>
      <c r="AB71" s="10" t="s">
        <v>84</v>
      </c>
      <c r="AC71" s="10" t="s">
        <v>84</v>
      </c>
    </row>
    <row r="72" spans="2:29" x14ac:dyDescent="0.3">
      <c r="B72" s="9" t="s">
        <v>5</v>
      </c>
      <c r="C72" s="10">
        <v>115</v>
      </c>
      <c r="D72" s="12" t="s">
        <v>6</v>
      </c>
      <c r="E72" s="12" t="s">
        <v>31</v>
      </c>
      <c r="F72" s="9" t="s">
        <v>6</v>
      </c>
      <c r="G72" s="9" t="s">
        <v>7</v>
      </c>
      <c r="H72" s="10" t="s">
        <v>85</v>
      </c>
      <c r="I72" s="10" t="s">
        <v>31</v>
      </c>
      <c r="J72" s="10"/>
      <c r="K72" s="10"/>
      <c r="L72" s="10" t="s">
        <v>85</v>
      </c>
      <c r="M72" s="10" t="s">
        <v>85</v>
      </c>
      <c r="N72" s="10" t="s">
        <v>116</v>
      </c>
      <c r="O72" s="10">
        <v>0</v>
      </c>
      <c r="P72" s="11" t="s">
        <v>16</v>
      </c>
      <c r="Q72" s="11" t="s">
        <v>29</v>
      </c>
      <c r="R72" s="9" t="s">
        <v>13</v>
      </c>
      <c r="S72" s="9" t="s">
        <v>20</v>
      </c>
      <c r="T72" s="10" t="s">
        <v>85</v>
      </c>
      <c r="U72" s="10" t="s">
        <v>89</v>
      </c>
      <c r="V72" s="10"/>
      <c r="W72" s="10"/>
      <c r="X72" s="10" t="s">
        <v>84</v>
      </c>
      <c r="Y72" s="10" t="s">
        <v>84</v>
      </c>
      <c r="Z72" s="10" t="s">
        <v>116</v>
      </c>
      <c r="AA72" s="10">
        <v>0</v>
      </c>
      <c r="AB72" s="10" t="s">
        <v>85</v>
      </c>
      <c r="AC72" s="10" t="s">
        <v>84</v>
      </c>
    </row>
    <row r="73" spans="2:29" x14ac:dyDescent="0.3">
      <c r="B73" s="9" t="s">
        <v>5</v>
      </c>
      <c r="C73" s="10">
        <v>116</v>
      </c>
      <c r="D73" s="11" t="s">
        <v>10</v>
      </c>
      <c r="E73" s="11" t="s">
        <v>62</v>
      </c>
      <c r="F73" s="9" t="s">
        <v>6</v>
      </c>
      <c r="G73" s="9" t="s">
        <v>7</v>
      </c>
      <c r="H73" s="10" t="s">
        <v>85</v>
      </c>
      <c r="I73" s="10" t="s">
        <v>31</v>
      </c>
      <c r="J73" s="10"/>
      <c r="K73" s="10"/>
      <c r="L73" s="10" t="s">
        <v>84</v>
      </c>
      <c r="M73" s="10" t="s">
        <v>84</v>
      </c>
      <c r="N73" s="10" t="s">
        <v>116</v>
      </c>
      <c r="O73" s="10">
        <v>0</v>
      </c>
      <c r="P73" s="9" t="s">
        <v>6</v>
      </c>
      <c r="Q73" s="12" t="s">
        <v>10</v>
      </c>
      <c r="R73" s="7" t="s">
        <v>10</v>
      </c>
      <c r="S73" s="7" t="s">
        <v>7</v>
      </c>
      <c r="T73" s="10" t="s">
        <v>84</v>
      </c>
      <c r="U73" s="10"/>
      <c r="V73" s="10" t="s">
        <v>85</v>
      </c>
      <c r="W73" s="10"/>
      <c r="X73" s="10" t="s">
        <v>85</v>
      </c>
      <c r="Y73" s="10" t="s">
        <v>84</v>
      </c>
      <c r="Z73" s="10" t="s">
        <v>116</v>
      </c>
      <c r="AA73" s="10">
        <v>0</v>
      </c>
      <c r="AB73" s="10" t="s">
        <v>85</v>
      </c>
      <c r="AC73" s="10" t="s">
        <v>84</v>
      </c>
    </row>
    <row r="74" spans="2:29" x14ac:dyDescent="0.3">
      <c r="B74" s="9" t="s">
        <v>5</v>
      </c>
      <c r="C74" s="10">
        <v>117</v>
      </c>
      <c r="D74" s="12" t="s">
        <v>6</v>
      </c>
      <c r="E74" s="12" t="s">
        <v>31</v>
      </c>
      <c r="F74" s="9" t="s">
        <v>6</v>
      </c>
      <c r="G74" s="9" t="s">
        <v>7</v>
      </c>
      <c r="H74" s="10" t="s">
        <v>85</v>
      </c>
      <c r="I74" s="10" t="s">
        <v>31</v>
      </c>
      <c r="J74" s="10"/>
      <c r="K74" s="10"/>
      <c r="L74" s="10" t="s">
        <v>85</v>
      </c>
      <c r="M74" s="10" t="s">
        <v>85</v>
      </c>
      <c r="N74" s="10" t="s">
        <v>116</v>
      </c>
      <c r="O74" s="10">
        <v>0</v>
      </c>
      <c r="P74" s="12" t="s">
        <v>29</v>
      </c>
      <c r="Q74" s="9" t="s">
        <v>68</v>
      </c>
      <c r="R74" s="14" t="s">
        <v>9</v>
      </c>
      <c r="S74" s="14" t="s">
        <v>9</v>
      </c>
      <c r="T74" s="10" t="s">
        <v>85</v>
      </c>
      <c r="U74" s="10" t="s">
        <v>90</v>
      </c>
      <c r="V74" s="10"/>
      <c r="W74" s="10" t="s">
        <v>85</v>
      </c>
      <c r="X74" s="10" t="s">
        <v>85</v>
      </c>
      <c r="Y74" s="10" t="s">
        <v>85</v>
      </c>
      <c r="Z74" s="10" t="s">
        <v>29</v>
      </c>
      <c r="AA74" s="10">
        <v>2</v>
      </c>
      <c r="AB74" s="10" t="s">
        <v>85</v>
      </c>
      <c r="AC74" s="10" t="s">
        <v>85</v>
      </c>
    </row>
    <row r="75" spans="2:29" x14ac:dyDescent="0.3">
      <c r="B75" s="9" t="s">
        <v>5</v>
      </c>
      <c r="C75" s="10">
        <v>118</v>
      </c>
      <c r="D75" s="9" t="s">
        <v>10</v>
      </c>
      <c r="E75" s="15" t="s">
        <v>12</v>
      </c>
      <c r="F75" s="9" t="s">
        <v>11</v>
      </c>
      <c r="G75" s="15" t="s">
        <v>12</v>
      </c>
      <c r="H75" s="10" t="s">
        <v>84</v>
      </c>
      <c r="I75" s="10"/>
      <c r="J75" s="10" t="s">
        <v>85</v>
      </c>
      <c r="K75" s="10"/>
      <c r="L75" s="10" t="s">
        <v>85</v>
      </c>
      <c r="M75" s="10" t="s">
        <v>84</v>
      </c>
      <c r="N75" s="10" t="s">
        <v>12</v>
      </c>
      <c r="O75" s="10" t="s">
        <v>84</v>
      </c>
      <c r="P75" s="9" t="s">
        <v>16</v>
      </c>
      <c r="Q75" s="15" t="s">
        <v>69</v>
      </c>
      <c r="R75" s="9" t="s">
        <v>10</v>
      </c>
      <c r="S75" s="9" t="s">
        <v>10</v>
      </c>
      <c r="T75" s="10" t="s">
        <v>85</v>
      </c>
      <c r="U75" s="10" t="s">
        <v>89</v>
      </c>
      <c r="V75" s="10"/>
      <c r="W75" s="10"/>
      <c r="X75" s="10"/>
      <c r="Y75" s="10"/>
      <c r="Z75" s="10" t="s">
        <v>116</v>
      </c>
      <c r="AA75" s="10">
        <v>0</v>
      </c>
      <c r="AB75" s="10" t="s">
        <v>85</v>
      </c>
      <c r="AC75" s="10" t="s">
        <v>84</v>
      </c>
    </row>
    <row r="76" spans="2:29" x14ac:dyDescent="0.3">
      <c r="B76" s="9" t="s">
        <v>5</v>
      </c>
      <c r="C76" s="10">
        <v>119</v>
      </c>
      <c r="D76" s="9" t="s">
        <v>6</v>
      </c>
      <c r="E76" s="12" t="s">
        <v>10</v>
      </c>
      <c r="F76" s="9" t="s">
        <v>11</v>
      </c>
      <c r="G76" s="9" t="s">
        <v>20</v>
      </c>
      <c r="H76" s="10" t="s">
        <v>85</v>
      </c>
      <c r="I76" s="10" t="s">
        <v>89</v>
      </c>
      <c r="J76" s="10"/>
      <c r="K76" s="10"/>
      <c r="L76" s="10" t="s">
        <v>85</v>
      </c>
      <c r="M76" s="10" t="s">
        <v>85</v>
      </c>
      <c r="N76" s="10" t="s">
        <v>116</v>
      </c>
      <c r="O76" s="10">
        <v>0</v>
      </c>
      <c r="P76" s="12" t="s">
        <v>10</v>
      </c>
      <c r="Q76" s="9" t="s">
        <v>62</v>
      </c>
      <c r="R76" s="7" t="s">
        <v>10</v>
      </c>
      <c r="S76" s="7" t="s">
        <v>7</v>
      </c>
      <c r="T76" s="10" t="s">
        <v>84</v>
      </c>
      <c r="U76" s="10"/>
      <c r="V76" s="10" t="s">
        <v>85</v>
      </c>
      <c r="W76" s="10"/>
      <c r="X76" s="10" t="s">
        <v>85</v>
      </c>
      <c r="Y76" s="10" t="s">
        <v>84</v>
      </c>
      <c r="Z76" s="10" t="s">
        <v>116</v>
      </c>
      <c r="AA76" s="10">
        <v>0</v>
      </c>
      <c r="AB76" s="10" t="s">
        <v>85</v>
      </c>
      <c r="AC76" s="10" t="s">
        <v>84</v>
      </c>
    </row>
    <row r="77" spans="2:29" x14ac:dyDescent="0.3">
      <c r="B77" s="9" t="s">
        <v>5</v>
      </c>
      <c r="C77" s="10">
        <v>120</v>
      </c>
      <c r="D77" s="9" t="s">
        <v>10</v>
      </c>
      <c r="E77" s="12" t="s">
        <v>29</v>
      </c>
      <c r="F77" s="14" t="s">
        <v>9</v>
      </c>
      <c r="G77" s="14" t="s">
        <v>9</v>
      </c>
      <c r="H77" s="10" t="s">
        <v>85</v>
      </c>
      <c r="I77" s="10" t="s">
        <v>90</v>
      </c>
      <c r="J77" s="10"/>
      <c r="K77" s="10" t="s">
        <v>85</v>
      </c>
      <c r="L77" s="10" t="s">
        <v>85</v>
      </c>
      <c r="M77" s="10" t="s">
        <v>85</v>
      </c>
      <c r="N77" s="10" t="s">
        <v>29</v>
      </c>
      <c r="O77" s="10">
        <v>2</v>
      </c>
      <c r="P77" s="12" t="s">
        <v>31</v>
      </c>
      <c r="Q77" s="12" t="s">
        <v>6</v>
      </c>
      <c r="R77" s="9" t="s">
        <v>10</v>
      </c>
      <c r="S77" s="9" t="s">
        <v>7</v>
      </c>
      <c r="T77" s="10" t="s">
        <v>84</v>
      </c>
      <c r="U77" s="10"/>
      <c r="V77" s="10"/>
      <c r="W77" s="10"/>
      <c r="X77" s="10" t="s">
        <v>85</v>
      </c>
      <c r="Y77" s="10" t="s">
        <v>85</v>
      </c>
      <c r="Z77" s="10" t="s">
        <v>116</v>
      </c>
      <c r="AA77" s="10">
        <v>0</v>
      </c>
      <c r="AB77" s="10" t="s">
        <v>85</v>
      </c>
      <c r="AC77" s="10" t="s">
        <v>85</v>
      </c>
    </row>
    <row r="78" spans="2:29" x14ac:dyDescent="0.3">
      <c r="B78" s="9" t="s">
        <v>5</v>
      </c>
      <c r="C78" s="10">
        <v>121</v>
      </c>
      <c r="D78" s="9" t="s">
        <v>29</v>
      </c>
      <c r="E78" s="12" t="s">
        <v>10</v>
      </c>
      <c r="F78" s="9" t="s">
        <v>10</v>
      </c>
      <c r="G78" s="9" t="s">
        <v>24</v>
      </c>
      <c r="H78" s="10" t="s">
        <v>85</v>
      </c>
      <c r="I78" s="10" t="s">
        <v>89</v>
      </c>
      <c r="J78" s="10"/>
      <c r="K78" s="10"/>
      <c r="L78" s="10" t="s">
        <v>85</v>
      </c>
      <c r="M78" s="10" t="s">
        <v>85</v>
      </c>
      <c r="N78" s="10" t="s">
        <v>116</v>
      </c>
      <c r="O78" s="10">
        <v>0</v>
      </c>
      <c r="P78" s="9" t="s">
        <v>16</v>
      </c>
      <c r="Q78" s="9" t="s">
        <v>16</v>
      </c>
      <c r="R78" s="9" t="s">
        <v>10</v>
      </c>
      <c r="S78" s="9" t="s">
        <v>20</v>
      </c>
      <c r="T78" s="10" t="s">
        <v>85</v>
      </c>
      <c r="U78" s="10" t="s">
        <v>89</v>
      </c>
      <c r="V78" s="10"/>
      <c r="W78" s="10"/>
      <c r="X78" s="10"/>
      <c r="Y78" s="10"/>
      <c r="Z78" s="10" t="s">
        <v>116</v>
      </c>
      <c r="AA78" s="10">
        <v>0</v>
      </c>
      <c r="AB78" s="10" t="s">
        <v>84</v>
      </c>
      <c r="AC78" s="10" t="s">
        <v>84</v>
      </c>
    </row>
    <row r="79" spans="2:29" x14ac:dyDescent="0.3">
      <c r="B79" s="9" t="s">
        <v>5</v>
      </c>
      <c r="C79" s="10">
        <v>122</v>
      </c>
      <c r="D79" s="12" t="s">
        <v>29</v>
      </c>
      <c r="E79" s="12" t="s">
        <v>29</v>
      </c>
      <c r="F79" s="14" t="s">
        <v>9</v>
      </c>
      <c r="G79" s="14" t="s">
        <v>9</v>
      </c>
      <c r="H79" s="10" t="s">
        <v>85</v>
      </c>
      <c r="I79" s="10" t="s">
        <v>90</v>
      </c>
      <c r="J79" s="10"/>
      <c r="K79" s="10" t="s">
        <v>85</v>
      </c>
      <c r="L79" s="10" t="s">
        <v>85</v>
      </c>
      <c r="M79" s="10" t="s">
        <v>85</v>
      </c>
      <c r="N79" s="10" t="s">
        <v>29</v>
      </c>
      <c r="O79" s="10">
        <v>2</v>
      </c>
      <c r="P79" s="9" t="s">
        <v>29</v>
      </c>
      <c r="Q79" s="12" t="s">
        <v>31</v>
      </c>
      <c r="R79" s="7" t="s">
        <v>10</v>
      </c>
      <c r="S79" s="7" t="s">
        <v>7</v>
      </c>
      <c r="T79" s="10" t="s">
        <v>84</v>
      </c>
      <c r="U79" s="10"/>
      <c r="V79" s="10" t="s">
        <v>85</v>
      </c>
      <c r="W79" s="10"/>
      <c r="X79" s="10" t="s">
        <v>85</v>
      </c>
      <c r="Y79" s="10" t="s">
        <v>84</v>
      </c>
      <c r="Z79" s="10" t="s">
        <v>116</v>
      </c>
      <c r="AA79" s="10">
        <v>0</v>
      </c>
      <c r="AB79" s="10" t="s">
        <v>85</v>
      </c>
      <c r="AC79" s="10" t="s">
        <v>85</v>
      </c>
    </row>
    <row r="80" spans="2:29" x14ac:dyDescent="0.3">
      <c r="B80" s="9" t="s">
        <v>5</v>
      </c>
      <c r="C80" s="10">
        <v>123</v>
      </c>
      <c r="D80" s="9" t="s">
        <v>31</v>
      </c>
      <c r="E80" s="12" t="s">
        <v>29</v>
      </c>
      <c r="F80" s="14" t="s">
        <v>9</v>
      </c>
      <c r="G80" s="14" t="s">
        <v>23</v>
      </c>
      <c r="H80" s="10" t="s">
        <v>85</v>
      </c>
      <c r="I80" s="10" t="s">
        <v>90</v>
      </c>
      <c r="J80" s="10"/>
      <c r="K80" s="10" t="s">
        <v>85</v>
      </c>
      <c r="L80" s="10" t="s">
        <v>85</v>
      </c>
      <c r="M80" s="10" t="s">
        <v>85</v>
      </c>
      <c r="N80" s="10" t="s">
        <v>29</v>
      </c>
      <c r="O80" s="10">
        <v>2</v>
      </c>
      <c r="P80" s="12" t="s">
        <v>29</v>
      </c>
      <c r="Q80" s="9" t="s">
        <v>10</v>
      </c>
      <c r="R80" s="14" t="s">
        <v>9</v>
      </c>
      <c r="S80" s="14" t="s">
        <v>19</v>
      </c>
      <c r="T80" s="10" t="s">
        <v>85</v>
      </c>
      <c r="U80" s="10" t="s">
        <v>90</v>
      </c>
      <c r="V80" s="10"/>
      <c r="W80" s="10" t="s">
        <v>85</v>
      </c>
      <c r="X80" s="10" t="s">
        <v>85</v>
      </c>
      <c r="Y80" s="10" t="s">
        <v>84</v>
      </c>
      <c r="Z80" s="10" t="s">
        <v>29</v>
      </c>
      <c r="AA80" s="10">
        <v>2</v>
      </c>
      <c r="AB80" s="10" t="s">
        <v>84</v>
      </c>
      <c r="AC80" s="10" t="s">
        <v>85</v>
      </c>
    </row>
    <row r="81" spans="1:29" x14ac:dyDescent="0.3">
      <c r="B81" s="9" t="s">
        <v>5</v>
      </c>
      <c r="C81" s="10">
        <v>124</v>
      </c>
      <c r="D81" s="9" t="s">
        <v>42</v>
      </c>
      <c r="E81" s="12" t="s">
        <v>10</v>
      </c>
      <c r="F81" s="9" t="s">
        <v>10</v>
      </c>
      <c r="G81" s="9" t="s">
        <v>10</v>
      </c>
      <c r="H81" s="10" t="s">
        <v>85</v>
      </c>
      <c r="I81" s="10" t="s">
        <v>89</v>
      </c>
      <c r="J81" s="10"/>
      <c r="K81" s="10"/>
      <c r="L81" s="10" t="s">
        <v>85</v>
      </c>
      <c r="M81" s="10" t="s">
        <v>85</v>
      </c>
      <c r="N81" s="10" t="s">
        <v>116</v>
      </c>
      <c r="O81" s="10">
        <v>0</v>
      </c>
      <c r="P81" s="12" t="s">
        <v>31</v>
      </c>
      <c r="Q81" s="9" t="s">
        <v>10</v>
      </c>
      <c r="R81" s="9" t="s">
        <v>6</v>
      </c>
      <c r="S81" s="9" t="s">
        <v>7</v>
      </c>
      <c r="T81" s="10" t="s">
        <v>85</v>
      </c>
      <c r="U81" s="10" t="s">
        <v>31</v>
      </c>
      <c r="V81" s="10"/>
      <c r="W81" s="10"/>
      <c r="X81" s="10" t="s">
        <v>85</v>
      </c>
      <c r="Y81" s="10" t="s">
        <v>85</v>
      </c>
      <c r="Z81" s="10" t="s">
        <v>116</v>
      </c>
      <c r="AA81" s="10">
        <v>0</v>
      </c>
      <c r="AB81" s="10" t="s">
        <v>85</v>
      </c>
      <c r="AC81" s="10" t="s">
        <v>84</v>
      </c>
    </row>
    <row r="82" spans="1:29" x14ac:dyDescent="0.3">
      <c r="B82" s="9" t="s">
        <v>5</v>
      </c>
      <c r="C82" s="10">
        <v>125</v>
      </c>
      <c r="D82" s="12" t="s">
        <v>10</v>
      </c>
      <c r="E82" s="9" t="s">
        <v>31</v>
      </c>
      <c r="F82" s="9" t="s">
        <v>10</v>
      </c>
      <c r="G82" s="25" t="s">
        <v>8</v>
      </c>
      <c r="H82" s="10" t="s">
        <v>84</v>
      </c>
      <c r="I82" s="10"/>
      <c r="J82" s="10" t="s">
        <v>85</v>
      </c>
      <c r="K82" s="10"/>
      <c r="L82" s="10" t="s">
        <v>85</v>
      </c>
      <c r="M82" s="10" t="s">
        <v>84</v>
      </c>
      <c r="N82" s="10" t="s">
        <v>117</v>
      </c>
      <c r="O82" s="10">
        <v>0</v>
      </c>
      <c r="P82" s="9" t="s">
        <v>16</v>
      </c>
      <c r="Q82" s="15" t="s">
        <v>12</v>
      </c>
      <c r="R82" s="9" t="s">
        <v>13</v>
      </c>
      <c r="S82" s="15" t="s">
        <v>12</v>
      </c>
      <c r="T82" s="10" t="s">
        <v>84</v>
      </c>
      <c r="U82" s="10"/>
      <c r="V82" s="10" t="s">
        <v>85</v>
      </c>
      <c r="W82" s="10"/>
      <c r="X82" s="10" t="s">
        <v>85</v>
      </c>
      <c r="Y82" s="10" t="s">
        <v>84</v>
      </c>
      <c r="Z82" s="10" t="s">
        <v>12</v>
      </c>
      <c r="AA82" s="10" t="s">
        <v>84</v>
      </c>
      <c r="AB82" s="10" t="s">
        <v>85</v>
      </c>
      <c r="AC82" s="10" t="s">
        <v>84</v>
      </c>
    </row>
    <row r="83" spans="1:29" x14ac:dyDescent="0.3">
      <c r="AB83" s="4"/>
      <c r="AC83" s="4"/>
    </row>
    <row r="84" spans="1:29" x14ac:dyDescent="0.3">
      <c r="H84" s="1"/>
      <c r="I84" s="1"/>
      <c r="J84" s="1"/>
      <c r="K84" s="1"/>
      <c r="L84" s="1"/>
      <c r="M84" s="1"/>
      <c r="N84" s="1"/>
      <c r="O84" s="1"/>
      <c r="P84" s="1"/>
      <c r="R84" s="1"/>
      <c r="AB84" s="3"/>
      <c r="AC84" s="3"/>
    </row>
    <row r="85" spans="1:29" x14ac:dyDescent="0.3">
      <c r="A85" s="9"/>
      <c r="B85" s="7" t="s">
        <v>91</v>
      </c>
      <c r="C85" s="7" t="s">
        <v>92</v>
      </c>
      <c r="D85" s="7" t="s">
        <v>93</v>
      </c>
      <c r="E85" s="24" t="s">
        <v>94</v>
      </c>
      <c r="F85" s="24" t="s">
        <v>96</v>
      </c>
      <c r="G85" s="24" t="s">
        <v>97</v>
      </c>
      <c r="K85" s="1"/>
      <c r="L85" s="1"/>
      <c r="M85" s="1"/>
      <c r="N85" s="1"/>
      <c r="O85" s="1"/>
      <c r="P85" s="1"/>
      <c r="R85" s="1"/>
      <c r="AB85" s="3"/>
      <c r="AC85" s="3"/>
    </row>
    <row r="86" spans="1:29" x14ac:dyDescent="0.3">
      <c r="A86" s="7" t="s">
        <v>107</v>
      </c>
      <c r="B86" s="9">
        <f>COUNTA(I8:I82)</f>
        <v>54</v>
      </c>
      <c r="C86" s="22">
        <f t="shared" ref="C86:C93" si="0">B86/74</f>
        <v>0.72972972972972971</v>
      </c>
      <c r="D86" s="9">
        <f>COUNTA(U8:U82)</f>
        <v>40</v>
      </c>
      <c r="E86" s="22">
        <f t="shared" ref="E86:E93" si="1">D86/74</f>
        <v>0.54054054054054057</v>
      </c>
      <c r="F86" s="23">
        <f>B86+D86</f>
        <v>94</v>
      </c>
      <c r="G86" s="22">
        <f>F86/148</f>
        <v>0.63513513513513509</v>
      </c>
      <c r="K86" s="1"/>
      <c r="L86" s="1"/>
      <c r="M86" s="1"/>
      <c r="N86" s="1"/>
      <c r="O86" s="1"/>
      <c r="P86" s="1"/>
      <c r="R86" s="1"/>
      <c r="AB86" s="3"/>
      <c r="AC86" s="3"/>
    </row>
    <row r="87" spans="1:29" x14ac:dyDescent="0.3">
      <c r="A87" s="7" t="s">
        <v>29</v>
      </c>
      <c r="B87" s="9">
        <f>COUNTIF($I$8:$I$82, "EN")</f>
        <v>13</v>
      </c>
      <c r="C87" s="22">
        <f t="shared" si="0"/>
        <v>0.17567567567567569</v>
      </c>
      <c r="D87" s="9">
        <f>COUNTIF($U$8:$U$82, "EN")</f>
        <v>7</v>
      </c>
      <c r="E87" s="22">
        <f t="shared" si="1"/>
        <v>9.45945945945946E-2</v>
      </c>
      <c r="F87" s="23">
        <f t="shared" ref="F87:F93" si="2">B87+D87</f>
        <v>20</v>
      </c>
      <c r="G87" s="22">
        <f t="shared" ref="G87:G93" si="3">F87/148</f>
        <v>0.13513513513513514</v>
      </c>
      <c r="K87" s="1"/>
      <c r="L87" s="1"/>
      <c r="M87" s="1"/>
      <c r="N87" s="1"/>
      <c r="O87" s="1"/>
      <c r="P87" s="1"/>
      <c r="R87" s="1"/>
      <c r="AB87" s="3"/>
      <c r="AC87" s="3"/>
    </row>
    <row r="88" spans="1:29" x14ac:dyDescent="0.3">
      <c r="A88" s="7" t="s">
        <v>38</v>
      </c>
      <c r="B88" s="9">
        <f>COUNTIF($I$8:$I$82, "cs")</f>
        <v>22</v>
      </c>
      <c r="C88" s="22">
        <f t="shared" si="0"/>
        <v>0.29729729729729731</v>
      </c>
      <c r="D88" s="9">
        <f>COUNTIF($U$8:$U$82, "CS")</f>
        <v>15</v>
      </c>
      <c r="E88" s="22">
        <f t="shared" si="1"/>
        <v>0.20270270270270271</v>
      </c>
      <c r="F88" s="23">
        <f t="shared" si="2"/>
        <v>37</v>
      </c>
      <c r="G88" s="22">
        <f t="shared" si="3"/>
        <v>0.25</v>
      </c>
      <c r="K88" s="1"/>
      <c r="L88" s="1"/>
      <c r="M88" s="1"/>
      <c r="N88" s="1"/>
      <c r="O88" s="1"/>
      <c r="P88" s="1"/>
      <c r="R88" s="1"/>
      <c r="AB88" s="3"/>
      <c r="AC88" s="3"/>
    </row>
    <row r="89" spans="1:29" x14ac:dyDescent="0.3">
      <c r="A89" s="7" t="s">
        <v>72</v>
      </c>
      <c r="B89" s="9">
        <f>COUNTIF($I$8:$I$82, "op")</f>
        <v>19</v>
      </c>
      <c r="C89" s="22">
        <f t="shared" si="0"/>
        <v>0.25675675675675674</v>
      </c>
      <c r="D89" s="9">
        <f>COUNTIF($U$8:$U$82, "OP")</f>
        <v>18</v>
      </c>
      <c r="E89" s="22">
        <f t="shared" si="1"/>
        <v>0.24324324324324326</v>
      </c>
      <c r="F89" s="23">
        <f t="shared" si="2"/>
        <v>37</v>
      </c>
      <c r="G89" s="22">
        <f t="shared" si="3"/>
        <v>0.25</v>
      </c>
      <c r="K89" s="1"/>
      <c r="L89" s="1"/>
      <c r="M89" s="1"/>
      <c r="N89" s="1"/>
      <c r="O89" s="1"/>
      <c r="P89" s="1"/>
      <c r="R89" s="1"/>
      <c r="AB89" s="3"/>
      <c r="AC89" s="3"/>
    </row>
    <row r="90" spans="1:29" x14ac:dyDescent="0.3">
      <c r="A90" s="7" t="s">
        <v>95</v>
      </c>
      <c r="B90" s="9">
        <f>74-B86</f>
        <v>20</v>
      </c>
      <c r="C90" s="22">
        <f t="shared" si="0"/>
        <v>0.27027027027027029</v>
      </c>
      <c r="D90" s="9">
        <f>74-D86</f>
        <v>34</v>
      </c>
      <c r="E90" s="22">
        <f t="shared" si="1"/>
        <v>0.45945945945945948</v>
      </c>
      <c r="F90" s="23">
        <f t="shared" si="2"/>
        <v>54</v>
      </c>
      <c r="G90" s="22">
        <f t="shared" si="3"/>
        <v>0.36486486486486486</v>
      </c>
      <c r="K90" s="1"/>
      <c r="L90" s="1"/>
      <c r="M90" s="1"/>
      <c r="N90" s="1"/>
      <c r="O90" s="1"/>
      <c r="P90" s="1"/>
      <c r="R90" s="1"/>
      <c r="AB90" s="3"/>
      <c r="AC90" s="3"/>
    </row>
    <row r="91" spans="1:29" x14ac:dyDescent="0.3">
      <c r="A91" s="7" t="s">
        <v>98</v>
      </c>
      <c r="B91" s="9">
        <f>COUNTIF($J$8:$J$82, "y")</f>
        <v>11</v>
      </c>
      <c r="C91" s="22">
        <f t="shared" si="0"/>
        <v>0.14864864864864866</v>
      </c>
      <c r="D91" s="9">
        <f>COUNTIF($V$8:$V$82, "y")</f>
        <v>17</v>
      </c>
      <c r="E91" s="22">
        <f t="shared" si="1"/>
        <v>0.22972972972972974</v>
      </c>
      <c r="F91" s="23">
        <f t="shared" si="2"/>
        <v>28</v>
      </c>
      <c r="G91" s="22">
        <f t="shared" si="3"/>
        <v>0.1891891891891892</v>
      </c>
      <c r="K91" s="1"/>
      <c r="L91" s="1"/>
      <c r="M91" s="1"/>
      <c r="N91" s="1"/>
      <c r="O91" s="1"/>
      <c r="P91" s="1"/>
      <c r="R91" s="1"/>
      <c r="AB91" s="3"/>
      <c r="AC91" s="3"/>
    </row>
    <row r="92" spans="1:29" x14ac:dyDescent="0.3">
      <c r="A92" s="7" t="s">
        <v>108</v>
      </c>
      <c r="B92" s="9">
        <f>B90-B91</f>
        <v>9</v>
      </c>
      <c r="C92" s="22">
        <f t="shared" si="0"/>
        <v>0.12162162162162163</v>
      </c>
      <c r="D92" s="9">
        <f>D90-D91</f>
        <v>17</v>
      </c>
      <c r="E92" s="22">
        <f t="shared" si="1"/>
        <v>0.22972972972972974</v>
      </c>
      <c r="F92" s="23">
        <f t="shared" si="2"/>
        <v>26</v>
      </c>
      <c r="G92" s="22">
        <f t="shared" si="3"/>
        <v>0.17567567567567569</v>
      </c>
      <c r="K92" s="1"/>
      <c r="L92" s="1"/>
      <c r="M92" s="1"/>
      <c r="N92" s="1"/>
      <c r="O92" s="1"/>
      <c r="P92" s="1"/>
      <c r="R92" s="1"/>
      <c r="AB92" s="3"/>
      <c r="AC92" s="3"/>
    </row>
    <row r="93" spans="1:29" x14ac:dyDescent="0.3">
      <c r="A93" s="7" t="s">
        <v>99</v>
      </c>
      <c r="B93" s="9">
        <f>COUNTIF($K$8:$K$82, "y")</f>
        <v>21</v>
      </c>
      <c r="C93" s="22">
        <f t="shared" si="0"/>
        <v>0.28378378378378377</v>
      </c>
      <c r="D93" s="9">
        <f>COUNTIF($W$8:$W$82, "y")</f>
        <v>14</v>
      </c>
      <c r="E93" s="22">
        <f t="shared" si="1"/>
        <v>0.1891891891891892</v>
      </c>
      <c r="F93" s="23">
        <f t="shared" si="2"/>
        <v>35</v>
      </c>
      <c r="G93" s="22">
        <f t="shared" si="3"/>
        <v>0.23648648648648649</v>
      </c>
      <c r="K93" s="1"/>
      <c r="L93" s="1"/>
      <c r="M93" s="1"/>
      <c r="N93" s="1"/>
      <c r="O93" s="1"/>
      <c r="P93" s="1"/>
      <c r="R93" s="1"/>
      <c r="AB93" s="3"/>
      <c r="AC93" s="3"/>
    </row>
    <row r="94" spans="1:29" x14ac:dyDescent="0.3">
      <c r="A94" s="7" t="s">
        <v>101</v>
      </c>
      <c r="B94" s="27"/>
      <c r="C94" s="28"/>
      <c r="D94" s="27"/>
      <c r="E94" s="28"/>
      <c r="F94" s="9">
        <f>COUNTIF($AB$8:$AB$82, "y")</f>
        <v>58</v>
      </c>
      <c r="G94" s="22">
        <f>F94/74</f>
        <v>0.78378378378378377</v>
      </c>
      <c r="K94" s="1"/>
      <c r="L94" s="1"/>
      <c r="M94" s="1"/>
      <c r="N94" s="1"/>
      <c r="O94" s="1"/>
      <c r="P94" s="1"/>
      <c r="R94" s="1"/>
      <c r="AB94" s="3"/>
      <c r="AC94" s="3"/>
    </row>
    <row r="95" spans="1:29" x14ac:dyDescent="0.3">
      <c r="A95" s="7" t="s">
        <v>100</v>
      </c>
      <c r="B95" s="27"/>
      <c r="C95" s="28"/>
      <c r="D95" s="27"/>
      <c r="E95" s="28"/>
      <c r="F95" s="9">
        <f>COUNTIF($AB$8:$AB$82, "n")</f>
        <v>15</v>
      </c>
      <c r="G95" s="22">
        <f>F95/74</f>
        <v>0.20270270270270271</v>
      </c>
      <c r="K95" s="1"/>
      <c r="L95" s="1"/>
      <c r="M95" s="1"/>
      <c r="N95" s="1"/>
      <c r="O95" s="1"/>
      <c r="P95" s="1"/>
      <c r="R95" s="1"/>
      <c r="AB95" s="3"/>
      <c r="AC95" s="3"/>
    </row>
    <row r="96" spans="1:29" x14ac:dyDescent="0.3">
      <c r="A96" s="7" t="s">
        <v>129</v>
      </c>
      <c r="B96" s="27"/>
      <c r="C96" s="28"/>
      <c r="D96" s="27"/>
      <c r="E96" s="28"/>
      <c r="F96" s="9">
        <f>COUNTIF($AC$8:$AC$82, "y")</f>
        <v>34</v>
      </c>
      <c r="G96" s="22">
        <f>F96/74</f>
        <v>0.45945945945945948</v>
      </c>
      <c r="K96" s="1"/>
      <c r="L96" s="1"/>
      <c r="M96" s="1"/>
      <c r="N96" s="1"/>
      <c r="O96" s="1"/>
      <c r="P96" s="1"/>
      <c r="R96" s="1"/>
      <c r="AB96" s="3"/>
      <c r="AC96" s="3"/>
    </row>
    <row r="97" spans="1:29" x14ac:dyDescent="0.3">
      <c r="A97" s="7" t="s">
        <v>104</v>
      </c>
      <c r="B97" s="9">
        <f>COUNTIF($L$8:$L$82, "y")</f>
        <v>64</v>
      </c>
      <c r="C97" s="22">
        <f>B97/74</f>
        <v>0.86486486486486491</v>
      </c>
      <c r="D97" s="9">
        <f>COUNTIF($X$8:$X$82, "y")</f>
        <v>56</v>
      </c>
      <c r="E97" s="22">
        <f>D97/74</f>
        <v>0.7567567567567568</v>
      </c>
      <c r="F97" s="23">
        <f t="shared" ref="F97:F107" si="4">B97+D97</f>
        <v>120</v>
      </c>
      <c r="G97" s="22">
        <f t="shared" ref="G97:G107" si="5">F97/148</f>
        <v>0.81081081081081086</v>
      </c>
      <c r="K97" s="1"/>
      <c r="L97" s="1"/>
      <c r="M97" s="1"/>
      <c r="N97" s="1"/>
      <c r="O97" s="1"/>
      <c r="P97" s="1"/>
      <c r="R97" s="1"/>
      <c r="AB97" s="3"/>
      <c r="AC97" s="3"/>
    </row>
    <row r="98" spans="1:29" x14ac:dyDescent="0.3">
      <c r="A98" s="7" t="s">
        <v>106</v>
      </c>
      <c r="B98" s="9">
        <f>COUNTIF($M$8:$M$82, "y")</f>
        <v>48</v>
      </c>
      <c r="C98" s="22">
        <f>B98/74</f>
        <v>0.64864864864864868</v>
      </c>
      <c r="D98" s="9">
        <f>COUNTIF($Y$8:$Y$82, "y")</f>
        <v>31</v>
      </c>
      <c r="E98" s="22">
        <f>D98/74</f>
        <v>0.41891891891891891</v>
      </c>
      <c r="F98" s="23">
        <f t="shared" si="4"/>
        <v>79</v>
      </c>
      <c r="G98" s="22">
        <f t="shared" si="5"/>
        <v>0.53378378378378377</v>
      </c>
      <c r="H98" s="1"/>
      <c r="J98" s="1"/>
      <c r="K98" s="1"/>
      <c r="L98" s="1"/>
      <c r="M98" s="1"/>
      <c r="N98" s="1"/>
      <c r="O98" s="1"/>
      <c r="P98" s="1"/>
      <c r="R98" s="1"/>
      <c r="AB98" s="3"/>
      <c r="AC98" s="3"/>
    </row>
    <row r="99" spans="1:29" x14ac:dyDescent="0.3">
      <c r="A99" s="7" t="s">
        <v>120</v>
      </c>
      <c r="B99" s="9">
        <f>COUNTIF($N$8:$N$82, "Top")</f>
        <v>48</v>
      </c>
      <c r="C99" s="22">
        <f t="shared" ref="C99:C107" si="6">B99/74</f>
        <v>0.64864864864864868</v>
      </c>
      <c r="D99" s="9">
        <f>COUNTIF($Z$8:$Z$82, "Top")</f>
        <v>50</v>
      </c>
      <c r="E99" s="22">
        <f t="shared" ref="E99:E107" si="7">D99/74</f>
        <v>0.67567567567567566</v>
      </c>
      <c r="F99" s="23">
        <f t="shared" si="4"/>
        <v>98</v>
      </c>
      <c r="G99" s="22">
        <f t="shared" si="5"/>
        <v>0.66216216216216217</v>
      </c>
      <c r="H99" s="1"/>
      <c r="J99" s="1"/>
      <c r="K99" s="1"/>
      <c r="L99" s="1"/>
      <c r="M99" s="1"/>
      <c r="N99" s="1"/>
      <c r="O99" s="1"/>
      <c r="P99" s="1"/>
      <c r="R99" s="1"/>
      <c r="AB99" s="3"/>
      <c r="AC99" s="3"/>
    </row>
    <row r="100" spans="1:29" x14ac:dyDescent="0.3">
      <c r="A100" s="7" t="s">
        <v>121</v>
      </c>
      <c r="B100" s="9">
        <f>COUNTIF($N$8:$N$82, "Eng")</f>
        <v>13</v>
      </c>
      <c r="C100" s="22">
        <f t="shared" si="6"/>
        <v>0.17567567567567569</v>
      </c>
      <c r="D100" s="9">
        <f>COUNTIF($Z$8:$Z$82, "Eng")</f>
        <v>7</v>
      </c>
      <c r="E100" s="22">
        <f t="shared" si="7"/>
        <v>9.45945945945946E-2</v>
      </c>
      <c r="F100" s="23">
        <f t="shared" si="4"/>
        <v>20</v>
      </c>
      <c r="G100" s="22">
        <f t="shared" si="5"/>
        <v>0.13513513513513514</v>
      </c>
    </row>
    <row r="101" spans="1:29" x14ac:dyDescent="0.3">
      <c r="A101" s="7" t="s">
        <v>113</v>
      </c>
      <c r="B101" s="9">
        <f>COUNTIF($N$8:$N$82, "Mix")</f>
        <v>6</v>
      </c>
      <c r="C101" s="22">
        <f t="shared" si="6"/>
        <v>8.1081081081081086E-2</v>
      </c>
      <c r="D101" s="9">
        <f>COUNTIF($Z$8:$Z$82, "Mix")</f>
        <v>7</v>
      </c>
      <c r="E101" s="22">
        <f t="shared" si="7"/>
        <v>9.45945945945946E-2</v>
      </c>
      <c r="F101" s="23">
        <f t="shared" si="4"/>
        <v>13</v>
      </c>
      <c r="G101" s="22">
        <f t="shared" si="5"/>
        <v>8.7837837837837843E-2</v>
      </c>
    </row>
    <row r="102" spans="1:29" x14ac:dyDescent="0.3">
      <c r="A102" s="7" t="s">
        <v>122</v>
      </c>
      <c r="B102" s="9">
        <f>COUNTIF($N$8:$N$82, "Cmd")</f>
        <v>6</v>
      </c>
      <c r="C102" s="22">
        <f t="shared" si="6"/>
        <v>8.1081081081081086E-2</v>
      </c>
      <c r="D102" s="9">
        <f>COUNTIF($Z$8:$Z$82, "Cmd")</f>
        <v>4</v>
      </c>
      <c r="E102" s="22">
        <f t="shared" si="7"/>
        <v>5.4054054054054057E-2</v>
      </c>
      <c r="F102" s="23">
        <f t="shared" si="4"/>
        <v>10</v>
      </c>
      <c r="G102" s="22">
        <f t="shared" si="5"/>
        <v>6.7567567567567571E-2</v>
      </c>
    </row>
    <row r="103" spans="1:29" x14ac:dyDescent="0.3">
      <c r="A103" s="7" t="s">
        <v>123</v>
      </c>
      <c r="B103" s="9">
        <f>COUNTIF($N$8:$N$82, "Nuke")</f>
        <v>2</v>
      </c>
      <c r="C103" s="22">
        <f t="shared" si="6"/>
        <v>2.7027027027027029E-2</v>
      </c>
      <c r="D103" s="9">
        <f>COUNTIF($Z$8:$Z$82, "Nuke")</f>
        <v>5</v>
      </c>
      <c r="E103" s="22">
        <f t="shared" si="7"/>
        <v>6.7567567567567571E-2</v>
      </c>
      <c r="F103" s="23">
        <f t="shared" si="4"/>
        <v>7</v>
      </c>
      <c r="G103" s="22">
        <f t="shared" si="5"/>
        <v>4.72972972972973E-2</v>
      </c>
    </row>
    <row r="104" spans="1:29" x14ac:dyDescent="0.3">
      <c r="A104" s="7" t="s">
        <v>125</v>
      </c>
      <c r="B104" s="9">
        <f>COUNTIF($O$8:$O$82, "0")</f>
        <v>52</v>
      </c>
      <c r="C104" s="22">
        <f t="shared" si="6"/>
        <v>0.70270270270270274</v>
      </c>
      <c r="D104" s="9">
        <f>COUNTIF($AA$8:$AA$82, "0")</f>
        <v>56</v>
      </c>
      <c r="E104" s="22">
        <f t="shared" si="7"/>
        <v>0.7567567567567568</v>
      </c>
      <c r="F104" s="23">
        <f t="shared" si="4"/>
        <v>108</v>
      </c>
      <c r="G104" s="22">
        <f t="shared" si="5"/>
        <v>0.72972972972972971</v>
      </c>
    </row>
    <row r="105" spans="1:29" x14ac:dyDescent="0.3">
      <c r="A105" s="7" t="s">
        <v>126</v>
      </c>
      <c r="B105" s="9">
        <f>COUNTIF($O$8:$O$82, "1")</f>
        <v>8</v>
      </c>
      <c r="C105" s="22">
        <f t="shared" si="6"/>
        <v>0.10810810810810811</v>
      </c>
      <c r="D105" s="9">
        <f>COUNTIF($AA$8:$AA$82, "1")</f>
        <v>7</v>
      </c>
      <c r="E105" s="22">
        <f t="shared" si="7"/>
        <v>9.45945945945946E-2</v>
      </c>
      <c r="F105" s="23">
        <f t="shared" si="4"/>
        <v>15</v>
      </c>
      <c r="G105" s="22">
        <f t="shared" si="5"/>
        <v>0.10135135135135136</v>
      </c>
    </row>
    <row r="106" spans="1:29" x14ac:dyDescent="0.3">
      <c r="A106" s="7" t="s">
        <v>127</v>
      </c>
      <c r="B106" s="9">
        <f>COUNTIF($O$8:$O$82, "2")</f>
        <v>13</v>
      </c>
      <c r="C106" s="22">
        <f t="shared" si="6"/>
        <v>0.17567567567567569</v>
      </c>
      <c r="D106" s="9">
        <f>COUNTIF($AA$8:$AA$82, "2")</f>
        <v>7</v>
      </c>
      <c r="E106" s="22">
        <f t="shared" si="7"/>
        <v>9.45945945945946E-2</v>
      </c>
      <c r="F106" s="23">
        <f t="shared" si="4"/>
        <v>20</v>
      </c>
      <c r="G106" s="22">
        <f t="shared" si="5"/>
        <v>0.13513513513513514</v>
      </c>
    </row>
    <row r="107" spans="1:29" x14ac:dyDescent="0.3">
      <c r="A107" s="7" t="s">
        <v>128</v>
      </c>
      <c r="B107" s="9">
        <f>COUNTIF($O$8:$O$82, "N")</f>
        <v>2</v>
      </c>
      <c r="C107" s="22">
        <f t="shared" si="6"/>
        <v>2.7027027027027029E-2</v>
      </c>
      <c r="D107" s="9">
        <f>COUNTIF($AA$8:$AA$82, "n")</f>
        <v>5</v>
      </c>
      <c r="E107" s="22">
        <f t="shared" si="7"/>
        <v>6.7567567567567571E-2</v>
      </c>
      <c r="F107" s="23">
        <f t="shared" si="4"/>
        <v>7</v>
      </c>
      <c r="G107" s="22">
        <f t="shared" si="5"/>
        <v>4.72972972972973E-2</v>
      </c>
    </row>
    <row r="110" spans="1:29" x14ac:dyDescent="0.3">
      <c r="A110" s="5" t="s">
        <v>114</v>
      </c>
    </row>
    <row r="111" spans="1:29" x14ac:dyDescent="0.3">
      <c r="A111" s="2" t="s">
        <v>88</v>
      </c>
    </row>
    <row r="112" spans="1:29" x14ac:dyDescent="0.3">
      <c r="A112" s="7" t="s">
        <v>136</v>
      </c>
      <c r="B112" s="22">
        <v>0.66216216216216217</v>
      </c>
      <c r="D112" s="1"/>
      <c r="E112" s="1"/>
      <c r="F112" s="1"/>
    </row>
    <row r="113" spans="1:6" x14ac:dyDescent="0.3">
      <c r="A113" s="7" t="s">
        <v>109</v>
      </c>
      <c r="B113" s="22">
        <v>0.13513513513513514</v>
      </c>
      <c r="D113" s="1"/>
      <c r="E113" s="1"/>
    </row>
    <row r="114" spans="1:6" x14ac:dyDescent="0.3">
      <c r="A114" s="7" t="s">
        <v>137</v>
      </c>
      <c r="B114" s="22">
        <v>8.7837837837837843E-2</v>
      </c>
      <c r="D114" s="2"/>
    </row>
    <row r="115" spans="1:6" x14ac:dyDescent="0.3">
      <c r="A115" s="7" t="s">
        <v>122</v>
      </c>
      <c r="B115" s="22">
        <v>6.7567567567567571E-2</v>
      </c>
    </row>
    <row r="116" spans="1:6" x14ac:dyDescent="0.3">
      <c r="A116" s="7" t="s">
        <v>123</v>
      </c>
      <c r="B116" s="22">
        <v>4.72972972972973E-2</v>
      </c>
    </row>
    <row r="117" spans="1:6" x14ac:dyDescent="0.3">
      <c r="B117" s="1"/>
      <c r="D117" s="1"/>
      <c r="E117" s="1"/>
      <c r="F117" s="1"/>
    </row>
    <row r="119" spans="1:6" x14ac:dyDescent="0.3">
      <c r="A119" s="5" t="s">
        <v>134</v>
      </c>
      <c r="D119" s="2"/>
    </row>
    <row r="120" spans="1:6" x14ac:dyDescent="0.3">
      <c r="A120" s="2" t="s">
        <v>88</v>
      </c>
    </row>
    <row r="121" spans="1:6" x14ac:dyDescent="0.3">
      <c r="A121" s="7" t="s">
        <v>109</v>
      </c>
      <c r="B121" s="22">
        <v>0.13513513513513514</v>
      </c>
    </row>
    <row r="122" spans="1:6" x14ac:dyDescent="0.3">
      <c r="A122" s="7" t="s">
        <v>110</v>
      </c>
      <c r="B122" s="22">
        <v>0.25</v>
      </c>
      <c r="D122" s="1"/>
      <c r="E122" s="1"/>
      <c r="F122" s="1"/>
    </row>
    <row r="123" spans="1:6" x14ac:dyDescent="0.3">
      <c r="A123" s="7" t="s">
        <v>111</v>
      </c>
      <c r="B123" s="22">
        <v>0.25</v>
      </c>
    </row>
    <row r="124" spans="1:6" x14ac:dyDescent="0.3">
      <c r="A124" s="7" t="s">
        <v>112</v>
      </c>
      <c r="B124" s="22">
        <v>0.1891891891891892</v>
      </c>
      <c r="D124" s="2"/>
    </row>
    <row r="125" spans="1:6" x14ac:dyDescent="0.3">
      <c r="A125" s="7" t="s">
        <v>113</v>
      </c>
      <c r="B125" s="22">
        <v>0.17567567567567569</v>
      </c>
    </row>
    <row r="127" spans="1:6" x14ac:dyDescent="0.3">
      <c r="D127" s="1"/>
      <c r="E127" s="1"/>
      <c r="F127" s="1"/>
    </row>
  </sheetData>
  <pageMargins left="0.7" right="0.7" top="0.75" bottom="0.75" header="0.3" footer="0.3"/>
  <pageSetup scale="39" fitToHeight="0" orientation="portrait" r:id="rId1"/>
  <ignoredErrors>
    <ignoredError sqref="C90 D93 D86:D9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2</vt:i4>
      </vt:variant>
    </vt:vector>
  </HeadingPairs>
  <TitlesOfParts>
    <vt:vector size="3" baseType="lpstr">
      <vt:lpstr>DIV and DH Tours Comparison-All</vt:lpstr>
      <vt:lpstr>Chart 1&gt; Topside-Eng-Other</vt:lpstr>
      <vt:lpstr>Chart 2&gt; DH Categories</vt:lpstr>
    </vt:vector>
  </TitlesOfParts>
  <Company>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Watts, Robert C (Rob) IV CAPT USN OSW SPEECH (USA)</dc:creator>
  <cp:lastModifiedBy>Dmitry Filipoff</cp:lastModifiedBy>
  <cp:lastPrinted>2025-12-05T19:46:23Z</cp:lastPrinted>
  <dcterms:created xsi:type="dcterms:W3CDTF">2025-11-12T15:32:15Z</dcterms:created>
  <dcterms:modified xsi:type="dcterms:W3CDTF">2026-01-03T00:02:02Z</dcterms:modified>
</cp:coreProperties>
</file>